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EJERCICIO PRESUPUESTARIO\"/>
    </mc:Choice>
  </mc:AlternateContent>
  <bookViews>
    <workbookView xWindow="0" yWindow="0" windowWidth="28800" windowHeight="1173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Ayudas!$B$2:$I$145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Ayudas!$B$1:$I$154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" i="1" l="1"/>
  <c r="H143" i="1"/>
  <c r="H142" i="1"/>
  <c r="H141" i="1"/>
  <c r="I140" i="1"/>
  <c r="H140" i="1"/>
  <c r="H139" i="1"/>
  <c r="H138" i="1"/>
  <c r="H137" i="1"/>
  <c r="H136" i="1"/>
  <c r="H135" i="1"/>
  <c r="H134" i="1"/>
  <c r="H133" i="1"/>
  <c r="I132" i="1"/>
  <c r="H132" i="1"/>
  <c r="I131" i="1"/>
  <c r="H131" i="1"/>
  <c r="I130" i="1"/>
  <c r="H130" i="1"/>
  <c r="H129" i="1"/>
  <c r="H128" i="1"/>
  <c r="I127" i="1"/>
  <c r="H127" i="1"/>
  <c r="H126" i="1"/>
  <c r="H125" i="1"/>
  <c r="H124" i="1"/>
  <c r="H123" i="1"/>
  <c r="I122" i="1"/>
  <c r="H122" i="1"/>
  <c r="H121" i="1"/>
  <c r="H120" i="1"/>
  <c r="I119" i="1"/>
  <c r="H119" i="1"/>
  <c r="H118" i="1"/>
  <c r="H117" i="1"/>
  <c r="I116" i="1"/>
  <c r="H116" i="1"/>
  <c r="H115" i="1"/>
  <c r="H114" i="1"/>
  <c r="H113" i="1"/>
  <c r="H112" i="1"/>
  <c r="I111" i="1"/>
  <c r="H111" i="1"/>
  <c r="H110" i="1"/>
  <c r="H109" i="1"/>
  <c r="I108" i="1"/>
  <c r="H108" i="1"/>
  <c r="H107" i="1"/>
  <c r="H106" i="1"/>
  <c r="I105" i="1"/>
  <c r="H105" i="1"/>
  <c r="H104" i="1"/>
  <c r="H103" i="1"/>
  <c r="H102" i="1"/>
  <c r="H101" i="1"/>
  <c r="I100" i="1"/>
  <c r="H100" i="1"/>
  <c r="I99" i="1"/>
  <c r="H99" i="1"/>
  <c r="H98" i="1"/>
  <c r="I97" i="1"/>
  <c r="H97" i="1"/>
  <c r="I96" i="1"/>
  <c r="H96" i="1"/>
  <c r="I95" i="1"/>
  <c r="H95" i="1"/>
  <c r="H94" i="1"/>
  <c r="I93" i="1"/>
  <c r="H93" i="1"/>
  <c r="H92" i="1"/>
  <c r="I91" i="1"/>
  <c r="H91" i="1"/>
  <c r="H90" i="1"/>
  <c r="H89" i="1"/>
  <c r="H88" i="1"/>
  <c r="H87" i="1"/>
  <c r="I86" i="1"/>
  <c r="H86" i="1"/>
  <c r="H85" i="1"/>
  <c r="I84" i="1"/>
  <c r="H84" i="1"/>
  <c r="H83" i="1"/>
  <c r="H82" i="1"/>
  <c r="H81" i="1"/>
  <c r="H80" i="1"/>
  <c r="H79" i="1"/>
  <c r="H78" i="1"/>
  <c r="H77" i="1"/>
  <c r="H76" i="1"/>
  <c r="H75" i="1"/>
  <c r="H74" i="1"/>
  <c r="H73" i="1"/>
  <c r="I72" i="1"/>
  <c r="H72" i="1"/>
  <c r="H71" i="1"/>
  <c r="H70" i="1"/>
  <c r="H69" i="1"/>
  <c r="I68" i="1"/>
  <c r="H68" i="1"/>
  <c r="I67" i="1"/>
  <c r="H67" i="1"/>
  <c r="I66" i="1"/>
  <c r="H66" i="1"/>
  <c r="I65" i="1"/>
  <c r="H65" i="1"/>
  <c r="H64" i="1"/>
  <c r="H63" i="1"/>
  <c r="I62" i="1"/>
  <c r="H62" i="1"/>
  <c r="I61" i="1"/>
  <c r="H61" i="1"/>
  <c r="I60" i="1"/>
  <c r="H60" i="1"/>
  <c r="H59" i="1"/>
  <c r="H58" i="1"/>
  <c r="I57" i="1"/>
  <c r="H57" i="1"/>
  <c r="I56" i="1"/>
  <c r="H56" i="1"/>
  <c r="I55" i="1"/>
  <c r="H55" i="1"/>
  <c r="I54" i="1"/>
  <c r="H54" i="1"/>
  <c r="I53" i="1"/>
  <c r="H53" i="1"/>
  <c r="H52" i="1"/>
  <c r="H51" i="1"/>
  <c r="I50" i="1"/>
  <c r="H50" i="1"/>
  <c r="H49" i="1"/>
  <c r="H48" i="1"/>
  <c r="H47" i="1"/>
  <c r="I46" i="1"/>
  <c r="H46" i="1"/>
  <c r="I45" i="1"/>
  <c r="H45" i="1"/>
  <c r="I44" i="1"/>
  <c r="H44" i="1"/>
  <c r="H43" i="1"/>
  <c r="H42" i="1"/>
  <c r="I41" i="1"/>
  <c r="H41" i="1"/>
  <c r="I40" i="1"/>
  <c r="H40" i="1"/>
  <c r="I39" i="1"/>
  <c r="H39" i="1"/>
  <c r="I38" i="1"/>
  <c r="H38" i="1"/>
  <c r="H37" i="1"/>
  <c r="H36" i="1"/>
  <c r="H35" i="1"/>
  <c r="H34" i="1"/>
  <c r="H33" i="1"/>
  <c r="H32" i="1"/>
  <c r="I31" i="1"/>
  <c r="H31" i="1"/>
  <c r="I30" i="1"/>
  <c r="H30" i="1"/>
  <c r="I29" i="1"/>
  <c r="H29" i="1"/>
  <c r="H28" i="1"/>
  <c r="H27" i="1"/>
  <c r="I26" i="1"/>
  <c r="H26" i="1"/>
  <c r="I25" i="1"/>
  <c r="H25" i="1"/>
  <c r="H24" i="1"/>
  <c r="I23" i="1"/>
  <c r="H23" i="1"/>
  <c r="I22" i="1"/>
  <c r="H22" i="1"/>
  <c r="H21" i="1"/>
  <c r="I20" i="1"/>
  <c r="H20" i="1"/>
  <c r="H19" i="1"/>
  <c r="H13" i="1"/>
  <c r="H12" i="1"/>
  <c r="H7" i="1"/>
  <c r="I6" i="1"/>
  <c r="I145" i="1" s="1"/>
  <c r="H5" i="1"/>
</calcChain>
</file>

<file path=xl/sharedStrings.xml><?xml version="1.0" encoding="utf-8"?>
<sst xmlns="http://schemas.openxmlformats.org/spreadsheetml/2006/main" count="736" uniqueCount="312">
  <si>
    <t>INSTITUTO TECNOLOGICO SUPERIOR DEL SUR DE GUANAJUATO
MONTOS PAGADOS POR AYUDAS Y SUBSIDIOS
4to. TRIMESTRE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</si>
  <si>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</si>
  <si>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</si>
  <si>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</si>
  <si>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</si>
  <si>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</si>
  <si>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</si>
  <si>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</si>
  <si>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</si>
  <si>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</si>
  <si>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</si>
  <si>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</si>
  <si>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Alvarez García María Angelica</t>
  </si>
  <si>
    <t>Blanco Díaz Edgar Guadalupe</t>
  </si>
  <si>
    <t>BADE871206HASLZD05</t>
  </si>
  <si>
    <t>BADE871206FT3</t>
  </si>
  <si>
    <t>Domínguez Moreno Danica Stece</t>
  </si>
  <si>
    <t>DOMD940520MGTMRN02</t>
  </si>
  <si>
    <t xml:space="preserve"> </t>
  </si>
  <si>
    <t>Estrada Rojo Leonel</t>
  </si>
  <si>
    <t>EARL821125HBSSJN02</t>
  </si>
  <si>
    <t>EARL821125TD0</t>
  </si>
  <si>
    <t>Fuentes Hernandez Carlos Alberto</t>
  </si>
  <si>
    <t>FUHC701014HCSNRR00</t>
  </si>
  <si>
    <t>González Durán José Eli</t>
  </si>
  <si>
    <t>GODE860224HQTNRL06</t>
  </si>
  <si>
    <t>GODE8602243I7</t>
  </si>
  <si>
    <t>Gutiérrez Torres Luis Germán</t>
  </si>
  <si>
    <t>GUTL720610HMNTRS03</t>
  </si>
  <si>
    <t>GUTL7206103C3</t>
  </si>
  <si>
    <t>López Durán Luis Alberto</t>
  </si>
  <si>
    <t>LODL000812HGTPRS</t>
  </si>
  <si>
    <t>LODL000812</t>
  </si>
  <si>
    <t>López Fuentes Juan Oswaldo</t>
  </si>
  <si>
    <t>LOFJ820501HGTPNN01</t>
  </si>
  <si>
    <t>LOFJ82050174A</t>
  </si>
  <si>
    <t>Magaña Nuñez Pedro Rafael</t>
  </si>
  <si>
    <t>MANP980113HGTGXD05</t>
  </si>
  <si>
    <t>Medina López Miguel Ángel</t>
  </si>
  <si>
    <t>MELM980131HGTDPG05</t>
  </si>
  <si>
    <t>Moreno González Araceli</t>
  </si>
  <si>
    <t>MOGA881214MGTRNR03</t>
  </si>
  <si>
    <t>MOGA8812149U6</t>
  </si>
  <si>
    <t>Quintana Martínez Nancy Carolina</t>
  </si>
  <si>
    <t>QUMN860614MGTNRN04</t>
  </si>
  <si>
    <t>QUMN860614SV6</t>
  </si>
  <si>
    <t>Ramírez Guízar Susana</t>
  </si>
  <si>
    <t>RAGS910322MMNMZS06</t>
  </si>
  <si>
    <t>RAGS91032281A</t>
  </si>
  <si>
    <t>Santoyo Celedón Salvador</t>
  </si>
  <si>
    <t>SACS800411HGTNLL06</t>
  </si>
  <si>
    <t>SACS800411PB9</t>
  </si>
  <si>
    <t>Silva Dávila Edgar Adrián</t>
  </si>
  <si>
    <t>SIDE840915HMNLVD06</t>
  </si>
  <si>
    <t>SIDE840915B24</t>
  </si>
  <si>
    <t>Zavala Serrato Rafael</t>
  </si>
  <si>
    <t>ZASR981205HGTVRF04</t>
  </si>
  <si>
    <t>4410 Ayudas Sociales a Personas</t>
  </si>
  <si>
    <t>Abrego Estrada Miguel Ángel</t>
  </si>
  <si>
    <t>AEEM001104HGTBSGA2</t>
  </si>
  <si>
    <t>Abrego Herrera Luis Angel</t>
  </si>
  <si>
    <t>AEHL980120HMNBRS02</t>
  </si>
  <si>
    <t>Aguilera García Edgar Efraín</t>
  </si>
  <si>
    <t>AUGE981014HMNGRD00</t>
  </si>
  <si>
    <t>Alcantar Avalos Higor</t>
  </si>
  <si>
    <t>AAAH961020HGTLVG00</t>
  </si>
  <si>
    <t>Almanza Zavala Yazmín Monserrat</t>
  </si>
  <si>
    <t>AAZY980218MGTLVZ06</t>
  </si>
  <si>
    <t>Álvarez Aguilera Luis Alberto</t>
  </si>
  <si>
    <t>AAAL880323HGTLGS05</t>
  </si>
  <si>
    <t>Álvarez Álvarez Eduardo</t>
  </si>
  <si>
    <t>AAAE990802HMNLLD05</t>
  </si>
  <si>
    <t>Álvarez Calderón Diego Rodrigo</t>
  </si>
  <si>
    <t>AACD970214HGTLLG03</t>
  </si>
  <si>
    <t>Álvarez Franco Alberto Ulises</t>
  </si>
  <si>
    <t>AAFA951210HGTLRL07</t>
  </si>
  <si>
    <t>Arreola Anaya Jersai</t>
  </si>
  <si>
    <t>AEAJ010127HGTRNRA6</t>
  </si>
  <si>
    <t>Arreola Murillo José Manuel</t>
  </si>
  <si>
    <t>AEMM980708HGTRRN02</t>
  </si>
  <si>
    <t>Caballero Trujillo Brian David</t>
  </si>
  <si>
    <t>CATB990709HGTBRR09</t>
  </si>
  <si>
    <t>Calderón Torres Jorge Luis</t>
  </si>
  <si>
    <t>CATJ940918HGTLRR01</t>
  </si>
  <si>
    <t>Camarena Cuevas María Guadalupe</t>
  </si>
  <si>
    <t>CACG990320MGTMVD01</t>
  </si>
  <si>
    <t>Camarena Díaz Cirilo</t>
  </si>
  <si>
    <t>CADC000325HGTMZRA2</t>
  </si>
  <si>
    <t>Camarena López Stephany Samayrani</t>
  </si>
  <si>
    <t>CALS960812MGTMPT01</t>
  </si>
  <si>
    <t>Carmona Serrano Kevin</t>
  </si>
  <si>
    <t>CASK990116HGTRRV06</t>
  </si>
  <si>
    <t>Castillo Castro Aarón</t>
  </si>
  <si>
    <t>CXCA980220HGTSSR09</t>
  </si>
  <si>
    <t>Castillo Jímenez Luis Antonio</t>
  </si>
  <si>
    <t>CAJL990118HGTSMS01</t>
  </si>
  <si>
    <t xml:space="preserve">Castro León José Manuel </t>
  </si>
  <si>
    <t>CALM961213HGTSNN09</t>
  </si>
  <si>
    <t xml:space="preserve">Cerna Torres Daniel </t>
  </si>
  <si>
    <t>CETD000109HGTRRNA0</t>
  </si>
  <si>
    <t>Chávez Ortíz Manuel</t>
  </si>
  <si>
    <t>CAOM990425HGTHRN08</t>
  </si>
  <si>
    <t>Darío Lara Daniel</t>
  </si>
  <si>
    <t>DALD990928HDFRRN03</t>
  </si>
  <si>
    <t>Díaz Lemus Athziri Guadalupe</t>
  </si>
  <si>
    <t>DILA990628MMNZMT07</t>
  </si>
  <si>
    <t>Díaz Ortega Miguel Ángel</t>
  </si>
  <si>
    <t>DIOM000129MGTZRGA0</t>
  </si>
  <si>
    <t>Díaz Sanchez Kevin David</t>
  </si>
  <si>
    <t>DISK990816HGTZNV05</t>
  </si>
  <si>
    <t>Díaz Vázquez Iván</t>
  </si>
  <si>
    <t>DIVI000130HGTZZVA9</t>
  </si>
  <si>
    <t>Diosdado Nava Brandon</t>
  </si>
  <si>
    <t>DINB970523HGTSVR03</t>
  </si>
  <si>
    <t>Diosdado Nava Marco Alberto</t>
  </si>
  <si>
    <t>DINM990118HGTSVR01</t>
  </si>
  <si>
    <t>Escutia Vega Diego</t>
  </si>
  <si>
    <t>EUOD970705HGTSLG02</t>
  </si>
  <si>
    <t>Espinoza Santacruz Mijael</t>
  </si>
  <si>
    <t>EISM000325HMNSNJA8</t>
  </si>
  <si>
    <t>Espinoza Torres Jesús Samael</t>
  </si>
  <si>
    <t>EITJ961017GHTSRS06</t>
  </si>
  <si>
    <t>Estrada Reyes César</t>
  </si>
  <si>
    <t>EARC001021HGTSYSA9</t>
  </si>
  <si>
    <t>García Guzmán César Alejandro</t>
  </si>
  <si>
    <t>GAGC001018HGTRZSA3</t>
  </si>
  <si>
    <t>García Guzmán Osvaldo</t>
  </si>
  <si>
    <t>GAGO950412HGTRZS09</t>
  </si>
  <si>
    <t>García Moreno Enrique</t>
  </si>
  <si>
    <t>GAME971117HGTRRN08</t>
  </si>
  <si>
    <t>García Orozco José Manuel</t>
  </si>
  <si>
    <t>GAOM980127HGTRRN09</t>
  </si>
  <si>
    <t>García Zamudio Brandon</t>
  </si>
  <si>
    <t>GAZB991119HGTRMR04</t>
  </si>
  <si>
    <t>Gómez Ortíz Julio  César</t>
  </si>
  <si>
    <t>GOOJ970806HGTMRL00</t>
  </si>
  <si>
    <t>Gómez Paredes Miguel</t>
  </si>
  <si>
    <t>GOPM990901HGTMRG02</t>
  </si>
  <si>
    <t>González Durán Paloma Elizabeth</t>
  </si>
  <si>
    <t>GODP970326MGTNRL07</t>
  </si>
  <si>
    <t>González Manzo Luis Alberto</t>
  </si>
  <si>
    <t>GOML990628HGTNNS07</t>
  </si>
  <si>
    <t>González Niño Miguel Adolfo</t>
  </si>
  <si>
    <t>GONM981109HGTNXG08</t>
  </si>
  <si>
    <t>González Salazar Emmanuel</t>
  </si>
  <si>
    <t>GOSE990112HMNNLM08</t>
  </si>
  <si>
    <t>Gracia Guzmán Osvaldo</t>
  </si>
  <si>
    <t>Guerrero Zavala Diego Antonio</t>
  </si>
  <si>
    <t>GUZD970505HGTRVG11</t>
  </si>
  <si>
    <t>Guillermo García Luis Ángel</t>
  </si>
  <si>
    <t>GUGL010714HGTLRSA6</t>
  </si>
  <si>
    <t>Gutiérrez Calderón Luis Andrés</t>
  </si>
  <si>
    <t>GUCL991205HGTTLS07</t>
  </si>
  <si>
    <t>Gutiérrez Calderón Saúl Germán</t>
  </si>
  <si>
    <t>GUCS950709HGTTLL04</t>
  </si>
  <si>
    <t>Gutiérrez Gómez Juan Manuel</t>
  </si>
  <si>
    <t>GUGJ981220HGTTMN05</t>
  </si>
  <si>
    <t>Gutiérrez Ortega Gustavo Eduardo</t>
  </si>
  <si>
    <t>GUOG000630HMCTRSA8</t>
  </si>
  <si>
    <t>Guzmán Bibián Juan Manuel</t>
  </si>
  <si>
    <t>GUBJ950422HGTZBN00</t>
  </si>
  <si>
    <t>Guzmán García José Tzintzicha</t>
  </si>
  <si>
    <t>GUGT010605HGTZRZA7</t>
  </si>
  <si>
    <t>Guzmán Moreno María Guadalupe</t>
  </si>
  <si>
    <t>GUMG010118MGTZRDA8</t>
  </si>
  <si>
    <t>Guzmán Pito Juan Carlos</t>
  </si>
  <si>
    <t>GUPJ960103HGTZTN05</t>
  </si>
  <si>
    <t>Guzmán Pito Pablo Daniel</t>
  </si>
  <si>
    <t>GUPP980817HGTZTB07</t>
  </si>
  <si>
    <t>Herrera López Martín Alejandro</t>
  </si>
  <si>
    <t>HELM950822HGTRPR07</t>
  </si>
  <si>
    <t>Ignacio Esteban Luis Alberto</t>
  </si>
  <si>
    <t>IAEL941102HMCGSS03</t>
  </si>
  <si>
    <t>Jacob Sarabia Emmanuel</t>
  </si>
  <si>
    <t>JASE010625HGTCRMA4</t>
  </si>
  <si>
    <t>Jímenez Barajas Irving Jaret</t>
  </si>
  <si>
    <t>JIBI970531HGTMRR01</t>
  </si>
  <si>
    <t>Jímenez Guzmán Bryan Oswaldo</t>
  </si>
  <si>
    <t>JIGB981216HGTMZR07</t>
  </si>
  <si>
    <t>Juárez Santoyo Ricardo Fabián</t>
  </si>
  <si>
    <t>JUSR970703HGTRNC00</t>
  </si>
  <si>
    <t>Lara Ayala Eduardo</t>
  </si>
  <si>
    <t>LAAE000714HMCRYDA8</t>
  </si>
  <si>
    <t>Lara Fonseca Alondra</t>
  </si>
  <si>
    <t>LAFA010521MGTRNLA2</t>
  </si>
  <si>
    <t>Lara Gutiérrez Jostin Iván</t>
  </si>
  <si>
    <t>LAGJ010728HMNRTSA4</t>
  </si>
  <si>
    <t>Leyva Rodríguez Guadalupe de Jesús</t>
  </si>
  <si>
    <t>LERG990310HGTYDD06</t>
  </si>
  <si>
    <t>López Álvarez Bryan</t>
  </si>
  <si>
    <t>LOAB000831HGTPLRA9</t>
  </si>
  <si>
    <t>López Ledesma Viridiana</t>
  </si>
  <si>
    <t>LOLV980810MGTPDR09</t>
  </si>
  <si>
    <t>López Mora Edgar Bryan</t>
  </si>
  <si>
    <t>LOME981126HGTPRD09</t>
  </si>
  <si>
    <t>Magaña Pérez Juan Carlos</t>
  </si>
  <si>
    <t>MAPJ980216HGTGRN08</t>
  </si>
  <si>
    <t>Martínez López Andrea Paola</t>
  </si>
  <si>
    <t>MALA000912MGTRPNA0</t>
  </si>
  <si>
    <t>Martínez Villágomez Tania</t>
  </si>
  <si>
    <t>MAVT961108MGTRLN02</t>
  </si>
  <si>
    <t>Médina López Miguel Angel</t>
  </si>
  <si>
    <t>Médina Martínez Alejandro</t>
  </si>
  <si>
    <t>MEMA000801HGTDRLA9</t>
  </si>
  <si>
    <t>Méndez Arias Roberto</t>
  </si>
  <si>
    <t>MXAR000723HGTNRBA4</t>
  </si>
  <si>
    <t>Mendoza García Orlando Isay</t>
  </si>
  <si>
    <t>MEGO970530HGTNRR04</t>
  </si>
  <si>
    <t>Molina Villalpando Axcel</t>
  </si>
  <si>
    <t>MOVA991102HMNLLX04</t>
  </si>
  <si>
    <t>Morales Guzmán Cristian Giovanni</t>
  </si>
  <si>
    <t>MOGC980705HGTRZR05</t>
  </si>
  <si>
    <t>Moreno Jímenez Raúl Alejandro</t>
  </si>
  <si>
    <t>MOJR000503HGTRMLA4</t>
  </si>
  <si>
    <t>Muñoz González Luis Daniel</t>
  </si>
  <si>
    <t>MUGL980708HHGXNS07</t>
  </si>
  <si>
    <t>Nava García Luis Ángel</t>
  </si>
  <si>
    <t>NAGL981111HGTVRS06</t>
  </si>
  <si>
    <t>Núñez Guzmán Ramón Manuel</t>
  </si>
  <si>
    <t>NUGR000426HGTXZMA7</t>
  </si>
  <si>
    <t>Núñez Montaño José Jesús</t>
  </si>
  <si>
    <t>NUMJ000218HGTXNSA1</t>
  </si>
  <si>
    <t>Orozco Pérez Andrea</t>
  </si>
  <si>
    <t>OOPA001008MGTRRNA6</t>
  </si>
  <si>
    <t>Ortega Carrillo Miguel Angel</t>
  </si>
  <si>
    <t>OECM940213HGTRRG05</t>
  </si>
  <si>
    <t>Paniagua Zamora Francisco</t>
  </si>
  <si>
    <t>PAZF960602HMNNMR08</t>
  </si>
  <si>
    <t>Pantoja Niño Beatriz Esmeralda</t>
  </si>
  <si>
    <t>PANB000410MGTNXTA6</t>
  </si>
  <si>
    <t>Péres Reyes Briyant Iván Zeus</t>
  </si>
  <si>
    <t>PERB970821HGTRYR05</t>
  </si>
  <si>
    <t>Pérez Calderón Aurora</t>
  </si>
  <si>
    <t>PECA000918MGTRLRA5</t>
  </si>
  <si>
    <t>Piceno Vázquez Brenda</t>
  </si>
  <si>
    <t>PIVB000806MGTCZRA1</t>
  </si>
  <si>
    <t>Ramírez Ayala Jesús</t>
  </si>
  <si>
    <t>RAAJ981230HGTMYS02</t>
  </si>
  <si>
    <t>Ramírez Zamudio Brian</t>
  </si>
  <si>
    <t>RAZB980727HGTMMR05</t>
  </si>
  <si>
    <t>Rentería Guerrero Samantha</t>
  </si>
  <si>
    <t>REGS971126MGTNRM02</t>
  </si>
  <si>
    <t>Reyes de la Cruz Getsemany Guadalupe</t>
  </si>
  <si>
    <t>RECG980720HGTYRT04</t>
  </si>
  <si>
    <t>Reyes García Paola</t>
  </si>
  <si>
    <t>REGP000322MGTYRLA3</t>
  </si>
  <si>
    <t>Rico Lundez Miguel Martín</t>
  </si>
  <si>
    <t>RILM001103HMNCNGA6</t>
  </si>
  <si>
    <t>Rodríguez Baeza Marcos Leonardo</t>
  </si>
  <si>
    <t>ROBM981010HGTDZR02</t>
  </si>
  <si>
    <t>Rodríguez Gaytán Marco Antonio</t>
  </si>
  <si>
    <t>ROGM950803HGTDYR02</t>
  </si>
  <si>
    <t>Romero Martínez Carlos Raúl</t>
  </si>
  <si>
    <t>ROMC990707HGTMRR02</t>
  </si>
  <si>
    <t>Rosas Zuñiga Daniel</t>
  </si>
  <si>
    <t>ROZD000411HGTSXNA9</t>
  </si>
  <si>
    <t>Ruíz Ayala Víctor Adrián</t>
  </si>
  <si>
    <t>RUAV980901HGTZYC07</t>
  </si>
  <si>
    <t>Ruíz Rangel Pedro</t>
  </si>
  <si>
    <t>RURP960604HGTZND06</t>
  </si>
  <si>
    <t>Ruíz Sánchez Jesús Manuel</t>
  </si>
  <si>
    <t>RUSJ961228HGTZNS03</t>
  </si>
  <si>
    <t>Salas García Bertha</t>
  </si>
  <si>
    <t>SAGB980430MMNLRR04</t>
  </si>
  <si>
    <t>Sámano Cardoso María del Socorro</t>
  </si>
  <si>
    <t>SACS981130MGTMRC02</t>
  </si>
  <si>
    <t>Sanabria Melecio Luis Abraham</t>
  </si>
  <si>
    <t>SAML981015HGTNLS00</t>
  </si>
  <si>
    <t>Silva González Gabriela</t>
  </si>
  <si>
    <t>SIGG961111MGTLNB02</t>
  </si>
  <si>
    <t>Silva Santos Valentín</t>
  </si>
  <si>
    <t>SISV980830HMNLNL02</t>
  </si>
  <si>
    <t>Tapia Durán Fernando</t>
  </si>
  <si>
    <t>TADF970613HGTPRR03</t>
  </si>
  <si>
    <t>Tenorio Magaña Ana Belen</t>
  </si>
  <si>
    <t>TEMA980315MMNNGN06</t>
  </si>
  <si>
    <t>Torres Díaz Irving Francisco</t>
  </si>
  <si>
    <t>TODI900907HGTRZR03</t>
  </si>
  <si>
    <t>Torres Martínez Francisco</t>
  </si>
  <si>
    <t>TOMF990707HGTRRR01</t>
  </si>
  <si>
    <t>Vallejo Ruíz Elías Francisco</t>
  </si>
  <si>
    <t>VARE000312HGTLZLA5</t>
  </si>
  <si>
    <t>Vega López Oscar</t>
  </si>
  <si>
    <t>VELO980717HGTGPS06</t>
  </si>
  <si>
    <t>Vera Vega José Manuel</t>
  </si>
  <si>
    <t>VEVM761206HGTRGN01</t>
  </si>
  <si>
    <t>Villa Tenorio Paola</t>
  </si>
  <si>
    <t>VITP010809MGTLNLA8</t>
  </si>
  <si>
    <t>Zavala García Cristian Iván</t>
  </si>
  <si>
    <t>ZAGC990103HGTVRR01</t>
  </si>
  <si>
    <t>Zavala Ledesma Ricardo</t>
  </si>
  <si>
    <t>ZALR951125HGTVDC01</t>
  </si>
  <si>
    <t>Zavala López Víctor Andrés</t>
  </si>
  <si>
    <t>ZALV981121HGTVPC06</t>
  </si>
  <si>
    <t>Zavala Martínez Jesús Alfredo</t>
  </si>
  <si>
    <t>ZAMJ960804HGTVRS00</t>
  </si>
  <si>
    <t>Zavala Ramírez Arturo</t>
  </si>
  <si>
    <t>ZARA981230HGTVMR00</t>
  </si>
  <si>
    <t>Zavala Ramírez Francisco Javier</t>
  </si>
  <si>
    <t>ZARF980718HGTVMR00</t>
  </si>
  <si>
    <t>Zavala Rentería Diego</t>
  </si>
  <si>
    <t>ZARD011222HMNVNGA6</t>
  </si>
  <si>
    <t>Zavala Rodríguez Omar</t>
  </si>
  <si>
    <t>ZARO980428HGTVDM07</t>
  </si>
  <si>
    <t>Zavala Sánchez Emmanuel</t>
  </si>
  <si>
    <t>ZASE010421HGTVNMA6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</si>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</sst>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3" borderId="1" xfId="3" applyFont="1" applyFill="1" applyBorder="1" applyAlignment="1" applyProtection="1">
      <alignment horizontal="left"/>
      <protection locked="0"/>
    </xf>
    <xf numFmtId="0" fontId="4" fillId="3" borderId="2" xfId="3" applyNumberFormat="1" applyFont="1" applyFill="1" applyBorder="1" applyAlignment="1" applyProtection="1">
      <alignment horizontal="left" vertical="center" wrapText="1"/>
      <protection locked="0"/>
    </xf>
    <xf numFmtId="0" fontId="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3" fontId="4" fillId="0" borderId="0" xfId="0" applyNumberFormat="1" applyFont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1" xfId="0" applyFont="1" applyFill="1" applyBorder="1" applyAlignment="1" applyProtection="1">
      <alignment horizontal="center" vertical="top"/>
      <protection locked="0"/>
    </xf>
    <xf numFmtId="43" fontId="2" fillId="3" borderId="11" xfId="1" applyFont="1" applyFill="1" applyBorder="1"/>
    <xf numFmtId="0" fontId="4" fillId="3" borderId="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5" fillId="3" borderId="0" xfId="0" applyFont="1" applyFill="1" applyBorder="1"/>
    <xf numFmtId="0" fontId="5" fillId="3" borderId="0" xfId="0" applyFont="1" applyFill="1"/>
    <xf numFmtId="4" fontId="4" fillId="0" borderId="7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6" fillId="3" borderId="3" xfId="3" applyNumberFormat="1" applyFont="1" applyFill="1" applyBorder="1" applyAlignment="1" applyProtection="1">
      <alignment horizontal="right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9/ESTADOS%20FINANCIEROS/DICIEMBRE/DGCG/Formatos%20Fros%20y%20Pptales%20%20DICIEMBRE%202019_ITSU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NOTAS"/>
      <sheetName val="Conciliacion_Ig"/>
      <sheetName val="Conciliacion_Eg"/>
      <sheetName val="EAI"/>
      <sheetName val="EAI (2)"/>
      <sheetName val="CAdmon"/>
      <sheetName val="COG"/>
      <sheetName val="CTG"/>
      <sheetName val="CFG"/>
      <sheetName val="EN"/>
      <sheetName val="ID"/>
      <sheetName val="IPF"/>
      <sheetName val="CProg"/>
      <sheetName val="PPI"/>
      <sheetName val="IR"/>
      <sheetName val="Esq Bur"/>
      <sheetName val="Rel Cta Banc"/>
      <sheetName val="Ayudas"/>
      <sheetName val="Gto Federalizado "/>
      <sheetName val="BMuebles con nota"/>
      <sheetName val="BInmu con nota"/>
      <sheetName val="BInmu "/>
      <sheetName val="B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5"/>
  <sheetViews>
    <sheetView showGridLines="0" tabSelected="1" workbookViewId="0">
      <selection activeCell="B1" sqref="B1:I1"/>
    </sheetView>
  </sheetViews>
  <sheetFormatPr baseColWidth="10" defaultRowHeight="40.5" customHeight="1" x14ac:dyDescent="0.25"/>
  <cols>
    <col min="1" max="1" width="2.7109375" customWidth="1"/>
    <col min="2" max="2" width="16.7109375" customWidth="1"/>
    <col min="3" max="3" width="10.140625" customWidth="1"/>
    <col min="4" max="4" width="10" bestFit="1" customWidth="1"/>
    <col min="5" max="5" width="11.85546875" customWidth="1"/>
    <col min="6" max="6" width="31.7109375" bestFit="1" customWidth="1"/>
    <col min="7" max="7" width="22.85546875" bestFit="1" customWidth="1"/>
    <col min="8" max="8" width="16" customWidth="1"/>
    <col min="9" max="9" width="11.42578125" style="17"/>
  </cols>
  <sheetData>
    <row r="1" spans="2:10" ht="40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ht="40.5" customHeight="1" x14ac:dyDescent="0.2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2:10" ht="45.75" customHeight="1" x14ac:dyDescent="0.25">
      <c r="B3" s="6" t="s">
        <v>9</v>
      </c>
      <c r="C3" s="7" t="s">
        <v>10</v>
      </c>
      <c r="D3" s="8"/>
      <c r="E3" s="7" t="s">
        <v>11</v>
      </c>
      <c r="F3" s="9" t="s">
        <v>12</v>
      </c>
      <c r="G3" s="10"/>
      <c r="H3" s="10"/>
      <c r="I3" s="52">
        <v>27050</v>
      </c>
    </row>
    <row r="4" spans="2:10" ht="45.75" customHeight="1" x14ac:dyDescent="0.25">
      <c r="B4" s="11" t="s">
        <v>9</v>
      </c>
      <c r="C4" s="12" t="s">
        <v>10</v>
      </c>
      <c r="D4" s="13"/>
      <c r="E4" s="14" t="s">
        <v>11</v>
      </c>
      <c r="F4" s="15" t="s">
        <v>13</v>
      </c>
      <c r="G4" s="15" t="s">
        <v>14</v>
      </c>
      <c r="H4" s="15" t="s">
        <v>15</v>
      </c>
      <c r="I4" s="53">
        <v>9000</v>
      </c>
    </row>
    <row r="5" spans="2:10" ht="45.75" customHeight="1" x14ac:dyDescent="0.25">
      <c r="B5" s="11" t="s">
        <v>9</v>
      </c>
      <c r="C5" s="12" t="s">
        <v>10</v>
      </c>
      <c r="D5" s="13"/>
      <c r="E5" s="14" t="s">
        <v>11</v>
      </c>
      <c r="F5" s="16" t="s">
        <v>16</v>
      </c>
      <c r="G5" s="15" t="s">
        <v>17</v>
      </c>
      <c r="H5" s="15" t="str">
        <f>MID(G5,1,10)</f>
        <v>DOMD940520</v>
      </c>
      <c r="I5" s="53">
        <v>143.51</v>
      </c>
      <c r="J5" s="17" t="s">
        <v>18</v>
      </c>
    </row>
    <row r="6" spans="2:10" ht="45.75" customHeight="1" x14ac:dyDescent="0.25">
      <c r="B6" s="11" t="s">
        <v>9</v>
      </c>
      <c r="C6" s="14" t="s">
        <v>10</v>
      </c>
      <c r="D6" s="18"/>
      <c r="E6" s="14" t="s">
        <v>11</v>
      </c>
      <c r="F6" s="15" t="s">
        <v>19</v>
      </c>
      <c r="G6" s="15" t="s">
        <v>20</v>
      </c>
      <c r="H6" s="15" t="s">
        <v>21</v>
      </c>
      <c r="I6" s="53">
        <f>5000+2600</f>
        <v>7600</v>
      </c>
    </row>
    <row r="7" spans="2:10" ht="45.75" customHeight="1" x14ac:dyDescent="0.25">
      <c r="B7" s="11" t="s">
        <v>9</v>
      </c>
      <c r="C7" s="14" t="s">
        <v>10</v>
      </c>
      <c r="D7" s="18"/>
      <c r="E7" s="14" t="s">
        <v>11</v>
      </c>
      <c r="F7" s="14" t="s">
        <v>22</v>
      </c>
      <c r="G7" s="19" t="s">
        <v>23</v>
      </c>
      <c r="H7" s="20" t="str">
        <f>MID(G7,1,10)</f>
        <v>FUHC701014</v>
      </c>
      <c r="I7" s="53">
        <v>9800</v>
      </c>
    </row>
    <row r="8" spans="2:10" ht="45.75" customHeight="1" x14ac:dyDescent="0.25">
      <c r="B8" s="11" t="s">
        <v>9</v>
      </c>
      <c r="C8" s="14" t="s">
        <v>10</v>
      </c>
      <c r="D8" s="18"/>
      <c r="E8" s="14" t="s">
        <v>11</v>
      </c>
      <c r="F8" s="15" t="s">
        <v>24</v>
      </c>
      <c r="G8" s="15" t="s">
        <v>25</v>
      </c>
      <c r="H8" s="15" t="s">
        <v>26</v>
      </c>
      <c r="I8" s="53">
        <v>9000</v>
      </c>
    </row>
    <row r="9" spans="2:10" ht="45.75" customHeight="1" x14ac:dyDescent="0.25">
      <c r="B9" s="11" t="s">
        <v>9</v>
      </c>
      <c r="C9" s="14" t="s">
        <v>10</v>
      </c>
      <c r="D9" s="18"/>
      <c r="E9" s="14" t="s">
        <v>11</v>
      </c>
      <c r="F9" s="15" t="s">
        <v>27</v>
      </c>
      <c r="G9" s="15" t="s">
        <v>28</v>
      </c>
      <c r="H9" s="15" t="s">
        <v>29</v>
      </c>
      <c r="I9" s="53">
        <v>5000</v>
      </c>
    </row>
    <row r="10" spans="2:10" ht="45.75" customHeight="1" x14ac:dyDescent="0.25">
      <c r="B10" s="11" t="s">
        <v>9</v>
      </c>
      <c r="C10" s="14" t="s">
        <v>10</v>
      </c>
      <c r="D10" s="18"/>
      <c r="E10" s="14" t="s">
        <v>11</v>
      </c>
      <c r="F10" s="15" t="s">
        <v>30</v>
      </c>
      <c r="G10" s="15" t="s">
        <v>31</v>
      </c>
      <c r="H10" s="15" t="s">
        <v>32</v>
      </c>
      <c r="I10" s="53">
        <v>4000</v>
      </c>
    </row>
    <row r="11" spans="2:10" ht="45.75" customHeight="1" x14ac:dyDescent="0.25">
      <c r="B11" s="11" t="s">
        <v>9</v>
      </c>
      <c r="C11" s="14" t="s">
        <v>10</v>
      </c>
      <c r="D11" s="18"/>
      <c r="E11" s="14" t="s">
        <v>11</v>
      </c>
      <c r="F11" s="15" t="s">
        <v>33</v>
      </c>
      <c r="G11" s="15" t="s">
        <v>34</v>
      </c>
      <c r="H11" s="15" t="s">
        <v>35</v>
      </c>
      <c r="I11" s="53">
        <v>5000</v>
      </c>
    </row>
    <row r="12" spans="2:10" ht="45.75" customHeight="1" x14ac:dyDescent="0.25">
      <c r="B12" s="11" t="s">
        <v>9</v>
      </c>
      <c r="C12" s="14" t="s">
        <v>10</v>
      </c>
      <c r="D12" s="18"/>
      <c r="E12" s="14" t="s">
        <v>11</v>
      </c>
      <c r="F12" s="16" t="s">
        <v>36</v>
      </c>
      <c r="G12" s="15" t="s">
        <v>37</v>
      </c>
      <c r="H12" s="15" t="str">
        <f>MID(G12,1,10)</f>
        <v>MANP980113</v>
      </c>
      <c r="I12" s="53">
        <v>143.52000000000001</v>
      </c>
    </row>
    <row r="13" spans="2:10" ht="45.75" customHeight="1" x14ac:dyDescent="0.25">
      <c r="B13" s="11" t="s">
        <v>9</v>
      </c>
      <c r="C13" s="14" t="s">
        <v>10</v>
      </c>
      <c r="D13" s="18"/>
      <c r="E13" s="14" t="s">
        <v>11</v>
      </c>
      <c r="F13" s="16" t="s">
        <v>38</v>
      </c>
      <c r="G13" s="15" t="s">
        <v>39</v>
      </c>
      <c r="H13" s="15" t="str">
        <f>MID(G13,1,10)</f>
        <v>MELM980131</v>
      </c>
      <c r="I13" s="53">
        <v>143.52000000000001</v>
      </c>
    </row>
    <row r="14" spans="2:10" ht="45.75" customHeight="1" x14ac:dyDescent="0.25">
      <c r="B14" s="11" t="s">
        <v>9</v>
      </c>
      <c r="C14" s="14" t="s">
        <v>10</v>
      </c>
      <c r="D14" s="18"/>
      <c r="E14" s="14" t="s">
        <v>11</v>
      </c>
      <c r="F14" s="15" t="s">
        <v>40</v>
      </c>
      <c r="G14" s="15" t="s">
        <v>41</v>
      </c>
      <c r="H14" s="15" t="s">
        <v>42</v>
      </c>
      <c r="I14" s="53">
        <v>9000</v>
      </c>
    </row>
    <row r="15" spans="2:10" ht="45.75" customHeight="1" x14ac:dyDescent="0.25">
      <c r="B15" s="11" t="s">
        <v>9</v>
      </c>
      <c r="C15" s="14" t="s">
        <v>10</v>
      </c>
      <c r="D15" s="18"/>
      <c r="E15" s="14" t="s">
        <v>11</v>
      </c>
      <c r="F15" s="15" t="s">
        <v>43</v>
      </c>
      <c r="G15" s="15" t="s">
        <v>44</v>
      </c>
      <c r="H15" s="15" t="s">
        <v>45</v>
      </c>
      <c r="I15" s="53">
        <v>5000</v>
      </c>
    </row>
    <row r="16" spans="2:10" ht="45.75" customHeight="1" x14ac:dyDescent="0.25">
      <c r="B16" s="11" t="s">
        <v>9</v>
      </c>
      <c r="C16" s="14" t="s">
        <v>10</v>
      </c>
      <c r="D16" s="18"/>
      <c r="E16" s="14" t="s">
        <v>11</v>
      </c>
      <c r="F16" s="15" t="s">
        <v>46</v>
      </c>
      <c r="G16" s="15" t="s">
        <v>47</v>
      </c>
      <c r="H16" s="15" t="s">
        <v>48</v>
      </c>
      <c r="I16" s="53">
        <v>5000</v>
      </c>
    </row>
    <row r="17" spans="2:9" ht="45.75" customHeight="1" x14ac:dyDescent="0.25">
      <c r="B17" s="11" t="s">
        <v>9</v>
      </c>
      <c r="C17" s="14" t="s">
        <v>10</v>
      </c>
      <c r="D17" s="18"/>
      <c r="E17" s="14" t="s">
        <v>11</v>
      </c>
      <c r="F17" s="14" t="s">
        <v>49</v>
      </c>
      <c r="G17" s="16" t="s">
        <v>50</v>
      </c>
      <c r="H17" s="21" t="s">
        <v>51</v>
      </c>
      <c r="I17" s="53">
        <v>2286</v>
      </c>
    </row>
    <row r="18" spans="2:9" ht="45.75" customHeight="1" x14ac:dyDescent="0.25">
      <c r="B18" s="11" t="s">
        <v>9</v>
      </c>
      <c r="C18" s="14" t="s">
        <v>10</v>
      </c>
      <c r="D18" s="18"/>
      <c r="E18" s="14" t="s">
        <v>11</v>
      </c>
      <c r="F18" s="15" t="s">
        <v>52</v>
      </c>
      <c r="G18" s="15" t="s">
        <v>53</v>
      </c>
      <c r="H18" s="15" t="s">
        <v>54</v>
      </c>
      <c r="I18" s="53">
        <v>5000</v>
      </c>
    </row>
    <row r="19" spans="2:9" ht="45.75" customHeight="1" x14ac:dyDescent="0.25">
      <c r="B19" s="11" t="s">
        <v>9</v>
      </c>
      <c r="C19" s="14" t="s">
        <v>10</v>
      </c>
      <c r="D19" s="18"/>
      <c r="E19" s="14" t="s">
        <v>11</v>
      </c>
      <c r="F19" s="16" t="s">
        <v>55</v>
      </c>
      <c r="G19" s="15" t="s">
        <v>56</v>
      </c>
      <c r="H19" s="15" t="str">
        <f>MID(G19,1,10)</f>
        <v>ZASR981205</v>
      </c>
      <c r="I19" s="53">
        <v>143.51</v>
      </c>
    </row>
    <row r="20" spans="2:9" ht="45.75" customHeight="1" x14ac:dyDescent="0.25">
      <c r="B20" s="11" t="s">
        <v>57</v>
      </c>
      <c r="C20" s="14" t="s">
        <v>10</v>
      </c>
      <c r="D20" s="18"/>
      <c r="E20" s="14" t="s">
        <v>11</v>
      </c>
      <c r="F20" s="16" t="s">
        <v>58</v>
      </c>
      <c r="G20" s="15" t="s">
        <v>59</v>
      </c>
      <c r="H20" s="15" t="str">
        <f t="shared" ref="H20:H83" si="0">MID(G20,1,10)</f>
        <v>AEEM001104</v>
      </c>
      <c r="I20" s="54">
        <f>168.59+93.75</f>
        <v>262.34000000000003</v>
      </c>
    </row>
    <row r="21" spans="2:9" ht="45.75" customHeight="1" x14ac:dyDescent="0.25">
      <c r="B21" s="11" t="s">
        <v>57</v>
      </c>
      <c r="C21" s="14" t="s">
        <v>10</v>
      </c>
      <c r="D21" s="18"/>
      <c r="E21" s="14" t="s">
        <v>11</v>
      </c>
      <c r="F21" s="16" t="s">
        <v>60</v>
      </c>
      <c r="G21" s="15" t="s">
        <v>61</v>
      </c>
      <c r="H21" s="15" t="str">
        <f t="shared" si="0"/>
        <v>AEHL980120</v>
      </c>
      <c r="I21" s="54">
        <v>6250</v>
      </c>
    </row>
    <row r="22" spans="2:9" ht="45.75" customHeight="1" x14ac:dyDescent="0.25">
      <c r="B22" s="11" t="s">
        <v>57</v>
      </c>
      <c r="C22" s="14" t="s">
        <v>10</v>
      </c>
      <c r="D22" s="18"/>
      <c r="E22" s="14" t="s">
        <v>11</v>
      </c>
      <c r="F22" s="16" t="s">
        <v>62</v>
      </c>
      <c r="G22" s="15" t="s">
        <v>63</v>
      </c>
      <c r="H22" s="15" t="str">
        <f t="shared" si="0"/>
        <v>AUGE981014</v>
      </c>
      <c r="I22" s="54">
        <f>242.52+97.35+93.75</f>
        <v>433.62</v>
      </c>
    </row>
    <row r="23" spans="2:9" ht="45.75" customHeight="1" x14ac:dyDescent="0.25">
      <c r="B23" s="11" t="s">
        <v>57</v>
      </c>
      <c r="C23" s="14" t="s">
        <v>10</v>
      </c>
      <c r="D23" s="18"/>
      <c r="E23" s="14" t="s">
        <v>11</v>
      </c>
      <c r="F23" s="16" t="s">
        <v>64</v>
      </c>
      <c r="G23" s="16" t="s">
        <v>65</v>
      </c>
      <c r="H23" s="16" t="str">
        <f t="shared" si="0"/>
        <v>AAAH961020</v>
      </c>
      <c r="I23" s="54">
        <f>370.24+93.75</f>
        <v>463.99</v>
      </c>
    </row>
    <row r="24" spans="2:9" ht="45.75" customHeight="1" x14ac:dyDescent="0.25">
      <c r="B24" s="11" t="s">
        <v>57</v>
      </c>
      <c r="C24" s="14" t="s">
        <v>10</v>
      </c>
      <c r="D24" s="18"/>
      <c r="E24" s="14" t="s">
        <v>11</v>
      </c>
      <c r="F24" s="16" t="s">
        <v>66</v>
      </c>
      <c r="G24" s="15" t="s">
        <v>67</v>
      </c>
      <c r="H24" s="15" t="str">
        <f t="shared" si="0"/>
        <v>AAZY980218</v>
      </c>
      <c r="I24" s="54">
        <v>6250</v>
      </c>
    </row>
    <row r="25" spans="2:9" ht="45.75" customHeight="1" x14ac:dyDescent="0.25">
      <c r="B25" s="11" t="s">
        <v>57</v>
      </c>
      <c r="C25" s="14" t="s">
        <v>10</v>
      </c>
      <c r="D25" s="18"/>
      <c r="E25" s="14" t="s">
        <v>11</v>
      </c>
      <c r="F25" s="16" t="s">
        <v>68</v>
      </c>
      <c r="G25" s="16" t="s">
        <v>69</v>
      </c>
      <c r="H25" s="16" t="str">
        <f t="shared" si="0"/>
        <v>AAAL880323</v>
      </c>
      <c r="I25" s="54">
        <f>313.72+93.75</f>
        <v>407.47</v>
      </c>
    </row>
    <row r="26" spans="2:9" ht="45.75" customHeight="1" x14ac:dyDescent="0.25">
      <c r="B26" s="11" t="s">
        <v>57</v>
      </c>
      <c r="C26" s="14" t="s">
        <v>10</v>
      </c>
      <c r="D26" s="18"/>
      <c r="E26" s="14" t="s">
        <v>11</v>
      </c>
      <c r="F26" s="16" t="s">
        <v>70</v>
      </c>
      <c r="G26" s="15" t="s">
        <v>71</v>
      </c>
      <c r="H26" s="15" t="str">
        <f t="shared" si="0"/>
        <v>AAAE990802</v>
      </c>
      <c r="I26" s="54">
        <f>242.52+97.35+93.75</f>
        <v>433.62</v>
      </c>
    </row>
    <row r="27" spans="2:9" ht="45.75" customHeight="1" x14ac:dyDescent="0.25">
      <c r="B27" s="11" t="s">
        <v>57</v>
      </c>
      <c r="C27" s="14" t="s">
        <v>10</v>
      </c>
      <c r="D27" s="18"/>
      <c r="E27" s="14" t="s">
        <v>11</v>
      </c>
      <c r="F27" s="16" t="s">
        <v>72</v>
      </c>
      <c r="G27" s="15" t="s">
        <v>73</v>
      </c>
      <c r="H27" s="15" t="str">
        <f t="shared" si="0"/>
        <v>AACD970214</v>
      </c>
      <c r="I27" s="54">
        <v>354.83</v>
      </c>
    </row>
    <row r="28" spans="2:9" ht="45.75" customHeight="1" x14ac:dyDescent="0.25">
      <c r="B28" s="11" t="s">
        <v>57</v>
      </c>
      <c r="C28" s="14" t="s">
        <v>10</v>
      </c>
      <c r="D28" s="18"/>
      <c r="E28" s="14" t="s">
        <v>11</v>
      </c>
      <c r="F28" s="16" t="s">
        <v>74</v>
      </c>
      <c r="G28" s="15" t="s">
        <v>75</v>
      </c>
      <c r="H28" s="15" t="str">
        <f t="shared" si="0"/>
        <v>AAFA951210</v>
      </c>
      <c r="I28" s="54">
        <v>6250</v>
      </c>
    </row>
    <row r="29" spans="2:9" ht="45.75" customHeight="1" x14ac:dyDescent="0.25">
      <c r="B29" s="11" t="s">
        <v>57</v>
      </c>
      <c r="C29" s="14" t="s">
        <v>10</v>
      </c>
      <c r="D29" s="18"/>
      <c r="E29" s="14" t="s">
        <v>11</v>
      </c>
      <c r="F29" s="16" t="s">
        <v>76</v>
      </c>
      <c r="G29" s="16" t="s">
        <v>77</v>
      </c>
      <c r="H29" s="16" t="str">
        <f t="shared" si="0"/>
        <v>AEAJ010127</v>
      </c>
      <c r="I29" s="54">
        <f>370.24+93.75</f>
        <v>463.99</v>
      </c>
    </row>
    <row r="30" spans="2:9" ht="45.75" customHeight="1" x14ac:dyDescent="0.25">
      <c r="B30" s="11" t="s">
        <v>57</v>
      </c>
      <c r="C30" s="14" t="s">
        <v>10</v>
      </c>
      <c r="D30" s="18"/>
      <c r="E30" s="14" t="s">
        <v>11</v>
      </c>
      <c r="F30" s="16" t="s">
        <v>78</v>
      </c>
      <c r="G30" s="16" t="s">
        <v>79</v>
      </c>
      <c r="H30" s="16" t="str">
        <f t="shared" si="0"/>
        <v>AEMM980708</v>
      </c>
      <c r="I30" s="54">
        <f>370.24+93.75</f>
        <v>463.99</v>
      </c>
    </row>
    <row r="31" spans="2:9" ht="45.75" customHeight="1" x14ac:dyDescent="0.25">
      <c r="B31" s="11" t="s">
        <v>57</v>
      </c>
      <c r="C31" s="14" t="s">
        <v>10</v>
      </c>
      <c r="D31" s="18"/>
      <c r="E31" s="14" t="s">
        <v>11</v>
      </c>
      <c r="F31" s="16" t="s">
        <v>80</v>
      </c>
      <c r="G31" s="15" t="s">
        <v>81</v>
      </c>
      <c r="H31" s="15" t="str">
        <f t="shared" si="0"/>
        <v>CATB990709</v>
      </c>
      <c r="I31" s="54">
        <f>168.59+93.75</f>
        <v>262.34000000000003</v>
      </c>
    </row>
    <row r="32" spans="2:9" ht="45.75" customHeight="1" x14ac:dyDescent="0.25">
      <c r="B32" s="11" t="s">
        <v>57</v>
      </c>
      <c r="C32" s="14" t="s">
        <v>10</v>
      </c>
      <c r="D32" s="18"/>
      <c r="E32" s="14" t="s">
        <v>11</v>
      </c>
      <c r="F32" s="16" t="s">
        <v>82</v>
      </c>
      <c r="G32" s="15" t="s">
        <v>83</v>
      </c>
      <c r="H32" s="15" t="str">
        <f t="shared" si="0"/>
        <v>CATJ940918</v>
      </c>
      <c r="I32" s="54">
        <v>709.66</v>
      </c>
    </row>
    <row r="33" spans="2:9" ht="45.75" customHeight="1" x14ac:dyDescent="0.25">
      <c r="B33" s="11" t="s">
        <v>57</v>
      </c>
      <c r="C33" s="14" t="s">
        <v>10</v>
      </c>
      <c r="D33" s="18"/>
      <c r="E33" s="14" t="s">
        <v>11</v>
      </c>
      <c r="F33" s="16" t="s">
        <v>84</v>
      </c>
      <c r="G33" s="15" t="s">
        <v>85</v>
      </c>
      <c r="H33" s="15" t="str">
        <f t="shared" si="0"/>
        <v>CACG990320</v>
      </c>
      <c r="I33" s="54">
        <v>1327.34</v>
      </c>
    </row>
    <row r="34" spans="2:9" ht="45.75" customHeight="1" x14ac:dyDescent="0.25">
      <c r="B34" s="11" t="s">
        <v>57</v>
      </c>
      <c r="C34" s="14" t="s">
        <v>10</v>
      </c>
      <c r="D34" s="18"/>
      <c r="E34" s="14" t="s">
        <v>11</v>
      </c>
      <c r="F34" s="16" t="s">
        <v>86</v>
      </c>
      <c r="G34" s="15" t="s">
        <v>87</v>
      </c>
      <c r="H34" s="15" t="str">
        <f t="shared" si="0"/>
        <v>CADC000325</v>
      </c>
      <c r="I34" s="54">
        <v>270.24</v>
      </c>
    </row>
    <row r="35" spans="2:9" ht="45.75" customHeight="1" x14ac:dyDescent="0.25">
      <c r="B35" s="11" t="s">
        <v>57</v>
      </c>
      <c r="C35" s="14" t="s">
        <v>10</v>
      </c>
      <c r="D35" s="18"/>
      <c r="E35" s="14" t="s">
        <v>11</v>
      </c>
      <c r="F35" s="16" t="s">
        <v>88</v>
      </c>
      <c r="G35" s="16" t="s">
        <v>89</v>
      </c>
      <c r="H35" s="16" t="str">
        <f t="shared" si="0"/>
        <v>CALS960812</v>
      </c>
      <c r="I35" s="54">
        <v>9117.34</v>
      </c>
    </row>
    <row r="36" spans="2:9" ht="45.75" customHeight="1" x14ac:dyDescent="0.25">
      <c r="B36" s="11" t="s">
        <v>57</v>
      </c>
      <c r="C36" s="14" t="s">
        <v>10</v>
      </c>
      <c r="D36" s="18"/>
      <c r="E36" s="14" t="s">
        <v>11</v>
      </c>
      <c r="F36" s="16" t="s">
        <v>90</v>
      </c>
      <c r="G36" s="15" t="s">
        <v>91</v>
      </c>
      <c r="H36" s="15" t="str">
        <f t="shared" si="0"/>
        <v>CASK990116</v>
      </c>
      <c r="I36" s="54">
        <v>6250</v>
      </c>
    </row>
    <row r="37" spans="2:9" ht="45.75" customHeight="1" x14ac:dyDescent="0.25">
      <c r="B37" s="11" t="s">
        <v>57</v>
      </c>
      <c r="C37" s="14" t="s">
        <v>10</v>
      </c>
      <c r="D37" s="18"/>
      <c r="E37" s="14" t="s">
        <v>11</v>
      </c>
      <c r="F37" s="16" t="s">
        <v>92</v>
      </c>
      <c r="G37" s="15" t="s">
        <v>93</v>
      </c>
      <c r="H37" s="15" t="str">
        <f t="shared" si="0"/>
        <v>CXCA980220</v>
      </c>
      <c r="I37" s="54">
        <v>6250</v>
      </c>
    </row>
    <row r="38" spans="2:9" ht="45.75" customHeight="1" x14ac:dyDescent="0.25">
      <c r="B38" s="11" t="s">
        <v>57</v>
      </c>
      <c r="C38" s="14" t="s">
        <v>10</v>
      </c>
      <c r="D38" s="18"/>
      <c r="E38" s="14" t="s">
        <v>11</v>
      </c>
      <c r="F38" s="16" t="s">
        <v>94</v>
      </c>
      <c r="G38" s="15" t="s">
        <v>95</v>
      </c>
      <c r="H38" s="15" t="str">
        <f t="shared" si="0"/>
        <v>CAJL990118</v>
      </c>
      <c r="I38" s="54">
        <f>168.59+93.75</f>
        <v>262.34000000000003</v>
      </c>
    </row>
    <row r="39" spans="2:9" ht="45.75" customHeight="1" x14ac:dyDescent="0.25">
      <c r="B39" s="11" t="s">
        <v>57</v>
      </c>
      <c r="C39" s="14" t="s">
        <v>10</v>
      </c>
      <c r="D39" s="18"/>
      <c r="E39" s="14" t="s">
        <v>11</v>
      </c>
      <c r="F39" s="16" t="s">
        <v>96</v>
      </c>
      <c r="G39" s="15" t="s">
        <v>97</v>
      </c>
      <c r="H39" s="15" t="str">
        <f t="shared" si="0"/>
        <v>CALM961213</v>
      </c>
      <c r="I39" s="54">
        <f>1495.93+93.75</f>
        <v>1589.68</v>
      </c>
    </row>
    <row r="40" spans="2:9" ht="45.75" customHeight="1" x14ac:dyDescent="0.25">
      <c r="B40" s="11" t="s">
        <v>57</v>
      </c>
      <c r="C40" s="14" t="s">
        <v>10</v>
      </c>
      <c r="D40" s="18"/>
      <c r="E40" s="14" t="s">
        <v>11</v>
      </c>
      <c r="F40" s="16" t="s">
        <v>98</v>
      </c>
      <c r="G40" s="15" t="s">
        <v>99</v>
      </c>
      <c r="H40" s="15" t="str">
        <f t="shared" si="0"/>
        <v>CETD000109</v>
      </c>
      <c r="I40" s="54">
        <f>9403.77+179.83</f>
        <v>9583.6</v>
      </c>
    </row>
    <row r="41" spans="2:9" ht="45.75" customHeight="1" x14ac:dyDescent="0.25">
      <c r="B41" s="11" t="s">
        <v>57</v>
      </c>
      <c r="C41" s="14" t="s">
        <v>10</v>
      </c>
      <c r="D41" s="18"/>
      <c r="E41" s="14" t="s">
        <v>11</v>
      </c>
      <c r="F41" s="16" t="s">
        <v>100</v>
      </c>
      <c r="G41" s="15" t="s">
        <v>101</v>
      </c>
      <c r="H41" s="15" t="str">
        <f t="shared" si="0"/>
        <v>CAOM990425</v>
      </c>
      <c r="I41" s="54">
        <f>370.24+93.75</f>
        <v>463.99</v>
      </c>
    </row>
    <row r="42" spans="2:9" ht="45.75" customHeight="1" x14ac:dyDescent="0.25">
      <c r="B42" s="11" t="s">
        <v>57</v>
      </c>
      <c r="C42" s="14" t="s">
        <v>10</v>
      </c>
      <c r="D42" s="18"/>
      <c r="E42" s="14" t="s">
        <v>11</v>
      </c>
      <c r="F42" s="16" t="s">
        <v>102</v>
      </c>
      <c r="G42" s="15" t="s">
        <v>103</v>
      </c>
      <c r="H42" s="15" t="str">
        <f t="shared" si="0"/>
        <v>DALD990928</v>
      </c>
      <c r="I42" s="54">
        <v>270.24</v>
      </c>
    </row>
    <row r="43" spans="2:9" ht="45.75" customHeight="1" x14ac:dyDescent="0.25">
      <c r="B43" s="11" t="s">
        <v>57</v>
      </c>
      <c r="C43" s="14" t="s">
        <v>10</v>
      </c>
      <c r="D43" s="18"/>
      <c r="E43" s="14" t="s">
        <v>11</v>
      </c>
      <c r="F43" s="16" t="s">
        <v>104</v>
      </c>
      <c r="G43" s="15" t="s">
        <v>105</v>
      </c>
      <c r="H43" s="15" t="str">
        <f t="shared" si="0"/>
        <v>DILA990628</v>
      </c>
      <c r="I43" s="54">
        <v>6250</v>
      </c>
    </row>
    <row r="44" spans="2:9" ht="45.75" customHeight="1" x14ac:dyDescent="0.25">
      <c r="B44" s="11" t="s">
        <v>57</v>
      </c>
      <c r="C44" s="14" t="s">
        <v>10</v>
      </c>
      <c r="D44" s="18"/>
      <c r="E44" s="14" t="s">
        <v>11</v>
      </c>
      <c r="F44" s="16" t="s">
        <v>106</v>
      </c>
      <c r="G44" s="15" t="s">
        <v>107</v>
      </c>
      <c r="H44" s="15" t="str">
        <f t="shared" si="0"/>
        <v>DIOM000129</v>
      </c>
      <c r="I44" s="54">
        <f>370.24+93.75</f>
        <v>463.99</v>
      </c>
    </row>
    <row r="45" spans="2:9" ht="45.75" customHeight="1" x14ac:dyDescent="0.25">
      <c r="B45" s="11" t="s">
        <v>57</v>
      </c>
      <c r="C45" s="14" t="s">
        <v>10</v>
      </c>
      <c r="D45" s="18"/>
      <c r="E45" s="14" t="s">
        <v>11</v>
      </c>
      <c r="F45" s="16" t="s">
        <v>108</v>
      </c>
      <c r="G45" s="15" t="s">
        <v>109</v>
      </c>
      <c r="H45" s="15" t="str">
        <f t="shared" si="0"/>
        <v>DISK990816</v>
      </c>
      <c r="I45" s="54">
        <f>168.59+93.75</f>
        <v>262.34000000000003</v>
      </c>
    </row>
    <row r="46" spans="2:9" ht="45.75" customHeight="1" x14ac:dyDescent="0.25">
      <c r="B46" s="11" t="s">
        <v>57</v>
      </c>
      <c r="C46" s="14" t="s">
        <v>10</v>
      </c>
      <c r="D46" s="18"/>
      <c r="E46" s="14" t="s">
        <v>11</v>
      </c>
      <c r="F46" s="16" t="s">
        <v>110</v>
      </c>
      <c r="G46" s="15" t="s">
        <v>111</v>
      </c>
      <c r="H46" s="15" t="str">
        <f t="shared" si="0"/>
        <v>DIVI000130</v>
      </c>
      <c r="I46" s="54">
        <f>168.59+93.75</f>
        <v>262.34000000000003</v>
      </c>
    </row>
    <row r="47" spans="2:9" ht="45.75" customHeight="1" x14ac:dyDescent="0.25">
      <c r="B47" s="11" t="s">
        <v>57</v>
      </c>
      <c r="C47" s="14" t="s">
        <v>10</v>
      </c>
      <c r="D47" s="18"/>
      <c r="E47" s="14" t="s">
        <v>11</v>
      </c>
      <c r="F47" s="16" t="s">
        <v>112</v>
      </c>
      <c r="G47" s="15" t="s">
        <v>113</v>
      </c>
      <c r="H47" s="15" t="str">
        <f t="shared" si="0"/>
        <v>DINB970523</v>
      </c>
      <c r="I47" s="54">
        <v>354.83</v>
      </c>
    </row>
    <row r="48" spans="2:9" ht="45.75" customHeight="1" x14ac:dyDescent="0.25">
      <c r="B48" s="11" t="s">
        <v>57</v>
      </c>
      <c r="C48" s="14" t="s">
        <v>10</v>
      </c>
      <c r="D48" s="18"/>
      <c r="E48" s="14" t="s">
        <v>11</v>
      </c>
      <c r="F48" s="16" t="s">
        <v>114</v>
      </c>
      <c r="G48" s="15" t="s">
        <v>115</v>
      </c>
      <c r="H48" s="15" t="str">
        <f t="shared" si="0"/>
        <v>DINM990118</v>
      </c>
      <c r="I48" s="54">
        <v>6250</v>
      </c>
    </row>
    <row r="49" spans="2:9" ht="45.75" customHeight="1" x14ac:dyDescent="0.25">
      <c r="B49" s="11" t="s">
        <v>57</v>
      </c>
      <c r="C49" s="14" t="s">
        <v>10</v>
      </c>
      <c r="D49" s="18"/>
      <c r="E49" s="14" t="s">
        <v>11</v>
      </c>
      <c r="F49" s="16" t="s">
        <v>116</v>
      </c>
      <c r="G49" s="15" t="s">
        <v>117</v>
      </c>
      <c r="H49" s="15" t="str">
        <f t="shared" si="0"/>
        <v>EUOD970705</v>
      </c>
      <c r="I49" s="54">
        <v>6250</v>
      </c>
    </row>
    <row r="50" spans="2:9" ht="45.75" customHeight="1" x14ac:dyDescent="0.25">
      <c r="B50" s="11" t="s">
        <v>57</v>
      </c>
      <c r="C50" s="14" t="s">
        <v>10</v>
      </c>
      <c r="D50" s="18"/>
      <c r="E50" s="14" t="s">
        <v>11</v>
      </c>
      <c r="F50" s="16" t="s">
        <v>118</v>
      </c>
      <c r="G50" s="15" t="s">
        <v>119</v>
      </c>
      <c r="H50" s="15" t="str">
        <f t="shared" si="0"/>
        <v>EISM000325</v>
      </c>
      <c r="I50" s="54">
        <f>142.52+97.35</f>
        <v>239.87</v>
      </c>
    </row>
    <row r="51" spans="2:9" ht="45.75" customHeight="1" x14ac:dyDescent="0.25">
      <c r="B51" s="11" t="s">
        <v>57</v>
      </c>
      <c r="C51" s="14" t="s">
        <v>10</v>
      </c>
      <c r="D51" s="18"/>
      <c r="E51" s="14" t="s">
        <v>11</v>
      </c>
      <c r="F51" s="16" t="s">
        <v>120</v>
      </c>
      <c r="G51" s="15" t="s">
        <v>121</v>
      </c>
      <c r="H51" s="15" t="str">
        <f t="shared" si="0"/>
        <v>EITJ961017</v>
      </c>
      <c r="I51" s="54">
        <v>354.83</v>
      </c>
    </row>
    <row r="52" spans="2:9" ht="45.75" customHeight="1" x14ac:dyDescent="0.25">
      <c r="B52" s="11" t="s">
        <v>57</v>
      </c>
      <c r="C52" s="14" t="s">
        <v>10</v>
      </c>
      <c r="D52" s="18"/>
      <c r="E52" s="14" t="s">
        <v>11</v>
      </c>
      <c r="F52" s="16" t="s">
        <v>122</v>
      </c>
      <c r="G52" s="15" t="s">
        <v>123</v>
      </c>
      <c r="H52" s="15" t="str">
        <f t="shared" si="0"/>
        <v>EARC001021</v>
      </c>
      <c r="I52" s="54">
        <v>270.24</v>
      </c>
    </row>
    <row r="53" spans="2:9" ht="45.75" customHeight="1" x14ac:dyDescent="0.25">
      <c r="B53" s="11" t="s">
        <v>57</v>
      </c>
      <c r="C53" s="14" t="s">
        <v>10</v>
      </c>
      <c r="D53" s="18"/>
      <c r="E53" s="14" t="s">
        <v>11</v>
      </c>
      <c r="F53" s="16" t="s">
        <v>124</v>
      </c>
      <c r="G53" s="15" t="s">
        <v>125</v>
      </c>
      <c r="H53" s="15" t="str">
        <f t="shared" si="0"/>
        <v>GAGC001018</v>
      </c>
      <c r="I53" s="54">
        <f>168.59+93.75</f>
        <v>262.34000000000003</v>
      </c>
    </row>
    <row r="54" spans="2:9" ht="45.75" customHeight="1" x14ac:dyDescent="0.25">
      <c r="B54" s="11" t="s">
        <v>57</v>
      </c>
      <c r="C54" s="14" t="s">
        <v>10</v>
      </c>
      <c r="D54" s="18"/>
      <c r="E54" s="14" t="s">
        <v>11</v>
      </c>
      <c r="F54" s="16" t="s">
        <v>126</v>
      </c>
      <c r="G54" s="15" t="s">
        <v>127</v>
      </c>
      <c r="H54" s="15" t="str">
        <f t="shared" si="0"/>
        <v>GAGO950412</v>
      </c>
      <c r="I54" s="54">
        <f>168.59+93.75</f>
        <v>262.34000000000003</v>
      </c>
    </row>
    <row r="55" spans="2:9" ht="45.75" customHeight="1" x14ac:dyDescent="0.25">
      <c r="B55" s="11" t="s">
        <v>57</v>
      </c>
      <c r="C55" s="14" t="s">
        <v>10</v>
      </c>
      <c r="D55" s="18"/>
      <c r="E55" s="14" t="s">
        <v>11</v>
      </c>
      <c r="F55" s="16" t="s">
        <v>128</v>
      </c>
      <c r="G55" s="15" t="s">
        <v>129</v>
      </c>
      <c r="H55" s="15" t="str">
        <f t="shared" si="0"/>
        <v>GAME971117</v>
      </c>
      <c r="I55" s="54">
        <f>221.8+97.35</f>
        <v>319.14999999999998</v>
      </c>
    </row>
    <row r="56" spans="2:9" ht="45.75" customHeight="1" x14ac:dyDescent="0.25">
      <c r="B56" s="11" t="s">
        <v>57</v>
      </c>
      <c r="C56" s="14" t="s">
        <v>10</v>
      </c>
      <c r="D56" s="18"/>
      <c r="E56" s="14" t="s">
        <v>11</v>
      </c>
      <c r="F56" s="16" t="s">
        <v>130</v>
      </c>
      <c r="G56" s="15" t="s">
        <v>131</v>
      </c>
      <c r="H56" s="15" t="str">
        <f t="shared" si="0"/>
        <v>GAOM980127</v>
      </c>
      <c r="I56" s="54">
        <f>313.72+93.75</f>
        <v>407.47</v>
      </c>
    </row>
    <row r="57" spans="2:9" ht="45.75" customHeight="1" x14ac:dyDescent="0.25">
      <c r="B57" s="11" t="s">
        <v>57</v>
      </c>
      <c r="C57" s="14" t="s">
        <v>10</v>
      </c>
      <c r="D57" s="18"/>
      <c r="E57" s="14" t="s">
        <v>11</v>
      </c>
      <c r="F57" s="16" t="s">
        <v>132</v>
      </c>
      <c r="G57" s="15" t="s">
        <v>133</v>
      </c>
      <c r="H57" s="15" t="str">
        <f t="shared" si="0"/>
        <v>GAZB991119</v>
      </c>
      <c r="I57" s="54">
        <f>313.72+93.75</f>
        <v>407.47</v>
      </c>
    </row>
    <row r="58" spans="2:9" ht="45.75" customHeight="1" x14ac:dyDescent="0.25">
      <c r="B58" s="11" t="s">
        <v>57</v>
      </c>
      <c r="C58" s="14" t="s">
        <v>10</v>
      </c>
      <c r="D58" s="18"/>
      <c r="E58" s="14" t="s">
        <v>11</v>
      </c>
      <c r="F58" s="16" t="s">
        <v>134</v>
      </c>
      <c r="G58" s="15" t="s">
        <v>135</v>
      </c>
      <c r="H58" s="15" t="str">
        <f t="shared" si="0"/>
        <v>GOOJ970806</v>
      </c>
      <c r="I58" s="54">
        <v>6250</v>
      </c>
    </row>
    <row r="59" spans="2:9" ht="45.75" customHeight="1" x14ac:dyDescent="0.25">
      <c r="B59" s="11" t="s">
        <v>57</v>
      </c>
      <c r="C59" s="14" t="s">
        <v>10</v>
      </c>
      <c r="D59" s="18"/>
      <c r="E59" s="14" t="s">
        <v>11</v>
      </c>
      <c r="F59" s="16" t="s">
        <v>136</v>
      </c>
      <c r="G59" s="15" t="s">
        <v>137</v>
      </c>
      <c r="H59" s="15" t="str">
        <f t="shared" si="0"/>
        <v>GOPM990901</v>
      </c>
      <c r="I59" s="54">
        <v>270.24</v>
      </c>
    </row>
    <row r="60" spans="2:9" ht="45.75" customHeight="1" x14ac:dyDescent="0.25">
      <c r="B60" s="11" t="s">
        <v>57</v>
      </c>
      <c r="C60" s="14" t="s">
        <v>10</v>
      </c>
      <c r="D60" s="18"/>
      <c r="E60" s="14" t="s">
        <v>11</v>
      </c>
      <c r="F60" s="16" t="s">
        <v>138</v>
      </c>
      <c r="G60" s="15" t="s">
        <v>139</v>
      </c>
      <c r="H60" s="15" t="str">
        <f t="shared" si="0"/>
        <v>GODP970326</v>
      </c>
      <c r="I60" s="54">
        <f>6433.33+104.4</f>
        <v>6537.73</v>
      </c>
    </row>
    <row r="61" spans="2:9" ht="45.75" customHeight="1" x14ac:dyDescent="0.25">
      <c r="B61" s="11" t="s">
        <v>57</v>
      </c>
      <c r="C61" s="14" t="s">
        <v>10</v>
      </c>
      <c r="D61" s="18"/>
      <c r="E61" s="14" t="s">
        <v>11</v>
      </c>
      <c r="F61" s="16" t="s">
        <v>140</v>
      </c>
      <c r="G61" s="15" t="s">
        <v>141</v>
      </c>
      <c r="H61" s="15" t="str">
        <f t="shared" si="0"/>
        <v>GOML990628</v>
      </c>
      <c r="I61" s="54">
        <f>313.72+93.75</f>
        <v>407.47</v>
      </c>
    </row>
    <row r="62" spans="2:9" ht="45.75" customHeight="1" x14ac:dyDescent="0.25">
      <c r="B62" s="11" t="s">
        <v>57</v>
      </c>
      <c r="C62" s="14" t="s">
        <v>10</v>
      </c>
      <c r="D62" s="18"/>
      <c r="E62" s="14" t="s">
        <v>11</v>
      </c>
      <c r="F62" s="16" t="s">
        <v>142</v>
      </c>
      <c r="G62" s="15" t="s">
        <v>143</v>
      </c>
      <c r="H62" s="15" t="str">
        <f t="shared" si="0"/>
        <v>GONM981109</v>
      </c>
      <c r="I62" s="54">
        <f>221.8+97.35</f>
        <v>319.14999999999998</v>
      </c>
    </row>
    <row r="63" spans="2:9" ht="45.75" customHeight="1" x14ac:dyDescent="0.25">
      <c r="B63" s="11" t="s">
        <v>57</v>
      </c>
      <c r="C63" s="14" t="s">
        <v>10</v>
      </c>
      <c r="D63" s="18"/>
      <c r="E63" s="14" t="s">
        <v>11</v>
      </c>
      <c r="F63" s="16" t="s">
        <v>144</v>
      </c>
      <c r="G63" s="15" t="s">
        <v>145</v>
      </c>
      <c r="H63" s="15" t="str">
        <f t="shared" si="0"/>
        <v>GOSE990112</v>
      </c>
      <c r="I63" s="54">
        <v>270.24</v>
      </c>
    </row>
    <row r="64" spans="2:9" ht="45.75" customHeight="1" x14ac:dyDescent="0.25">
      <c r="B64" s="11" t="s">
        <v>57</v>
      </c>
      <c r="C64" s="14" t="s">
        <v>10</v>
      </c>
      <c r="D64" s="18"/>
      <c r="E64" s="14" t="s">
        <v>11</v>
      </c>
      <c r="F64" s="16" t="s">
        <v>146</v>
      </c>
      <c r="G64" s="16" t="s">
        <v>127</v>
      </c>
      <c r="H64" s="16" t="str">
        <f t="shared" si="0"/>
        <v>GAGO950412</v>
      </c>
      <c r="I64" s="54">
        <v>145.13</v>
      </c>
    </row>
    <row r="65" spans="2:9" ht="45.75" customHeight="1" x14ac:dyDescent="0.25">
      <c r="B65" s="11" t="s">
        <v>57</v>
      </c>
      <c r="C65" s="14" t="s">
        <v>10</v>
      </c>
      <c r="D65" s="18"/>
      <c r="E65" s="14" t="s">
        <v>11</v>
      </c>
      <c r="F65" s="16" t="s">
        <v>147</v>
      </c>
      <c r="G65" s="15" t="s">
        <v>148</v>
      </c>
      <c r="H65" s="15" t="str">
        <f t="shared" si="0"/>
        <v>GUZD970505</v>
      </c>
      <c r="I65" s="54">
        <f>313.72+93.75</f>
        <v>407.47</v>
      </c>
    </row>
    <row r="66" spans="2:9" ht="45.75" customHeight="1" x14ac:dyDescent="0.25">
      <c r="B66" s="11" t="s">
        <v>57</v>
      </c>
      <c r="C66" s="14" t="s">
        <v>10</v>
      </c>
      <c r="D66" s="18"/>
      <c r="E66" s="14" t="s">
        <v>11</v>
      </c>
      <c r="F66" s="16" t="s">
        <v>149</v>
      </c>
      <c r="G66" s="15" t="s">
        <v>150</v>
      </c>
      <c r="H66" s="15" t="str">
        <f t="shared" si="0"/>
        <v>GUGL010714</v>
      </c>
      <c r="I66" s="54">
        <f>370.24+93.75</f>
        <v>463.99</v>
      </c>
    </row>
    <row r="67" spans="2:9" ht="45.75" customHeight="1" x14ac:dyDescent="0.25">
      <c r="B67" s="11" t="s">
        <v>57</v>
      </c>
      <c r="C67" s="14" t="s">
        <v>10</v>
      </c>
      <c r="D67" s="18"/>
      <c r="E67" s="14" t="s">
        <v>11</v>
      </c>
      <c r="F67" s="16" t="s">
        <v>151</v>
      </c>
      <c r="G67" s="15" t="s">
        <v>152</v>
      </c>
      <c r="H67" s="15" t="str">
        <f t="shared" si="0"/>
        <v>GUCL991205</v>
      </c>
      <c r="I67" s="54">
        <f>3153.77+179.83</f>
        <v>3333.6</v>
      </c>
    </row>
    <row r="68" spans="2:9" ht="45.75" customHeight="1" x14ac:dyDescent="0.25">
      <c r="B68" s="11" t="s">
        <v>57</v>
      </c>
      <c r="C68" s="14" t="s">
        <v>10</v>
      </c>
      <c r="D68" s="18"/>
      <c r="E68" s="14" t="s">
        <v>11</v>
      </c>
      <c r="F68" s="16" t="s">
        <v>153</v>
      </c>
      <c r="G68" s="15" t="s">
        <v>154</v>
      </c>
      <c r="H68" s="15" t="str">
        <f t="shared" si="0"/>
        <v>GUCS950709</v>
      </c>
      <c r="I68" s="54">
        <f>11722.6/6+179.83</f>
        <v>2133.5966666666668</v>
      </c>
    </row>
    <row r="69" spans="2:9" ht="45.75" customHeight="1" x14ac:dyDescent="0.25">
      <c r="B69" s="11" t="s">
        <v>57</v>
      </c>
      <c r="C69" s="14" t="s">
        <v>10</v>
      </c>
      <c r="D69" s="18"/>
      <c r="E69" s="14" t="s">
        <v>11</v>
      </c>
      <c r="F69" s="16" t="s">
        <v>155</v>
      </c>
      <c r="G69" s="15" t="s">
        <v>156</v>
      </c>
      <c r="H69" s="15" t="str">
        <f t="shared" si="0"/>
        <v>GUGJ981220</v>
      </c>
      <c r="I69" s="54">
        <v>6250</v>
      </c>
    </row>
    <row r="70" spans="2:9" ht="45.75" customHeight="1" x14ac:dyDescent="0.25">
      <c r="B70" s="11" t="s">
        <v>57</v>
      </c>
      <c r="C70" s="14" t="s">
        <v>10</v>
      </c>
      <c r="D70" s="18"/>
      <c r="E70" s="14" t="s">
        <v>11</v>
      </c>
      <c r="F70" s="16" t="s">
        <v>157</v>
      </c>
      <c r="G70" s="15" t="s">
        <v>158</v>
      </c>
      <c r="H70" s="15" t="str">
        <f t="shared" si="0"/>
        <v>GUOG000630</v>
      </c>
      <c r="I70" s="54">
        <v>270.24</v>
      </c>
    </row>
    <row r="71" spans="2:9" ht="45.75" customHeight="1" x14ac:dyDescent="0.25">
      <c r="B71" s="11" t="s">
        <v>57</v>
      </c>
      <c r="C71" s="14" t="s">
        <v>10</v>
      </c>
      <c r="D71" s="18"/>
      <c r="E71" s="14" t="s">
        <v>11</v>
      </c>
      <c r="F71" s="16" t="s">
        <v>159</v>
      </c>
      <c r="G71" s="15" t="s">
        <v>160</v>
      </c>
      <c r="H71" s="15" t="str">
        <f t="shared" si="0"/>
        <v>GUBJ950422</v>
      </c>
      <c r="I71" s="54">
        <v>354.83</v>
      </c>
    </row>
    <row r="72" spans="2:9" ht="45.75" customHeight="1" x14ac:dyDescent="0.25">
      <c r="B72" s="11" t="s">
        <v>57</v>
      </c>
      <c r="C72" s="14" t="s">
        <v>10</v>
      </c>
      <c r="D72" s="18"/>
      <c r="E72" s="14" t="s">
        <v>11</v>
      </c>
      <c r="F72" s="16" t="s">
        <v>161</v>
      </c>
      <c r="G72" s="15" t="s">
        <v>162</v>
      </c>
      <c r="H72" s="15" t="str">
        <f t="shared" si="0"/>
        <v>GUGT010605</v>
      </c>
      <c r="I72" s="54">
        <f>168.59+93.75</f>
        <v>262.34000000000003</v>
      </c>
    </row>
    <row r="73" spans="2:9" ht="45.75" customHeight="1" x14ac:dyDescent="0.25">
      <c r="B73" s="11" t="s">
        <v>57</v>
      </c>
      <c r="C73" s="14" t="s">
        <v>10</v>
      </c>
      <c r="D73" s="18"/>
      <c r="E73" s="14" t="s">
        <v>11</v>
      </c>
      <c r="F73" s="16" t="s">
        <v>163</v>
      </c>
      <c r="G73" s="16" t="s">
        <v>164</v>
      </c>
      <c r="H73" s="16" t="str">
        <f t="shared" si="0"/>
        <v>GUMG010118</v>
      </c>
      <c r="I73" s="54">
        <v>134.44</v>
      </c>
    </row>
    <row r="74" spans="2:9" ht="45.75" customHeight="1" x14ac:dyDescent="0.25">
      <c r="B74" s="11" t="s">
        <v>57</v>
      </c>
      <c r="C74" s="14" t="s">
        <v>10</v>
      </c>
      <c r="D74" s="18"/>
      <c r="E74" s="14" t="s">
        <v>11</v>
      </c>
      <c r="F74" s="16" t="s">
        <v>165</v>
      </c>
      <c r="G74" s="15" t="s">
        <v>166</v>
      </c>
      <c r="H74" s="15" t="str">
        <f t="shared" si="0"/>
        <v>GUPJ960103</v>
      </c>
      <c r="I74" s="54">
        <v>6250</v>
      </c>
    </row>
    <row r="75" spans="2:9" ht="45.75" customHeight="1" x14ac:dyDescent="0.25">
      <c r="B75" s="11" t="s">
        <v>57</v>
      </c>
      <c r="C75" s="14" t="s">
        <v>10</v>
      </c>
      <c r="D75" s="18"/>
      <c r="E75" s="14" t="s">
        <v>11</v>
      </c>
      <c r="F75" s="16" t="s">
        <v>167</v>
      </c>
      <c r="G75" s="15" t="s">
        <v>168</v>
      </c>
      <c r="H75" s="15" t="str">
        <f t="shared" si="0"/>
        <v>GUPP980817</v>
      </c>
      <c r="I75" s="54">
        <v>6250</v>
      </c>
    </row>
    <row r="76" spans="2:9" ht="45.75" customHeight="1" x14ac:dyDescent="0.25">
      <c r="B76" s="11" t="s">
        <v>57</v>
      </c>
      <c r="C76" s="14" t="s">
        <v>10</v>
      </c>
      <c r="D76" s="18"/>
      <c r="E76" s="14" t="s">
        <v>11</v>
      </c>
      <c r="F76" s="16" t="s">
        <v>169</v>
      </c>
      <c r="G76" s="15" t="s">
        <v>170</v>
      </c>
      <c r="H76" s="15" t="str">
        <f t="shared" si="0"/>
        <v>HELM950822</v>
      </c>
      <c r="I76" s="54">
        <v>104.4</v>
      </c>
    </row>
    <row r="77" spans="2:9" ht="45.75" customHeight="1" x14ac:dyDescent="0.25">
      <c r="B77" s="11" t="s">
        <v>57</v>
      </c>
      <c r="C77" s="14" t="s">
        <v>10</v>
      </c>
      <c r="D77" s="18"/>
      <c r="E77" s="14" t="s">
        <v>11</v>
      </c>
      <c r="F77" s="16" t="s">
        <v>171</v>
      </c>
      <c r="G77" s="15" t="s">
        <v>172</v>
      </c>
      <c r="H77" s="15" t="str">
        <f t="shared" si="0"/>
        <v>IAEL941102</v>
      </c>
      <c r="I77" s="54">
        <v>6250</v>
      </c>
    </row>
    <row r="78" spans="2:9" ht="45.75" customHeight="1" x14ac:dyDescent="0.25">
      <c r="B78" s="11" t="s">
        <v>57</v>
      </c>
      <c r="C78" s="14" t="s">
        <v>10</v>
      </c>
      <c r="D78" s="18"/>
      <c r="E78" s="14" t="s">
        <v>11</v>
      </c>
      <c r="F78" s="16" t="s">
        <v>173</v>
      </c>
      <c r="G78" s="15" t="s">
        <v>174</v>
      </c>
      <c r="H78" s="15" t="str">
        <f t="shared" si="0"/>
        <v>JASE010625</v>
      </c>
      <c r="I78" s="54">
        <v>270.24</v>
      </c>
    </row>
    <row r="79" spans="2:9" ht="45.75" customHeight="1" x14ac:dyDescent="0.25">
      <c r="B79" s="11" t="s">
        <v>57</v>
      </c>
      <c r="C79" s="14" t="s">
        <v>10</v>
      </c>
      <c r="D79" s="18"/>
      <c r="E79" s="14" t="s">
        <v>11</v>
      </c>
      <c r="F79" s="16" t="s">
        <v>175</v>
      </c>
      <c r="G79" s="15" t="s">
        <v>176</v>
      </c>
      <c r="H79" s="15" t="str">
        <f t="shared" si="0"/>
        <v>JIBI970531</v>
      </c>
      <c r="I79" s="54">
        <v>97.34</v>
      </c>
    </row>
    <row r="80" spans="2:9" ht="45.75" customHeight="1" x14ac:dyDescent="0.25">
      <c r="B80" s="11" t="s">
        <v>57</v>
      </c>
      <c r="C80" s="14" t="s">
        <v>10</v>
      </c>
      <c r="D80" s="18"/>
      <c r="E80" s="14" t="s">
        <v>11</v>
      </c>
      <c r="F80" s="16" t="s">
        <v>177</v>
      </c>
      <c r="G80" s="15" t="s">
        <v>178</v>
      </c>
      <c r="H80" s="15" t="str">
        <f t="shared" si="0"/>
        <v>JIGB981216</v>
      </c>
      <c r="I80" s="54">
        <v>6250</v>
      </c>
    </row>
    <row r="81" spans="2:9" ht="45.75" customHeight="1" x14ac:dyDescent="0.25">
      <c r="B81" s="11" t="s">
        <v>57</v>
      </c>
      <c r="C81" s="14" t="s">
        <v>10</v>
      </c>
      <c r="D81" s="18"/>
      <c r="E81" s="14" t="s">
        <v>11</v>
      </c>
      <c r="F81" s="16" t="s">
        <v>179</v>
      </c>
      <c r="G81" s="15" t="s">
        <v>180</v>
      </c>
      <c r="H81" s="15" t="str">
        <f t="shared" si="0"/>
        <v>JUSR970703</v>
      </c>
      <c r="I81" s="54">
        <v>6250</v>
      </c>
    </row>
    <row r="82" spans="2:9" ht="45.75" customHeight="1" x14ac:dyDescent="0.25">
      <c r="B82" s="11" t="s">
        <v>57</v>
      </c>
      <c r="C82" s="14" t="s">
        <v>10</v>
      </c>
      <c r="D82" s="18"/>
      <c r="E82" s="14" t="s">
        <v>11</v>
      </c>
      <c r="F82" s="16" t="s">
        <v>181</v>
      </c>
      <c r="G82" s="15" t="s">
        <v>182</v>
      </c>
      <c r="H82" s="15" t="str">
        <f t="shared" si="0"/>
        <v>LAAE000714</v>
      </c>
      <c r="I82" s="54">
        <v>270.24</v>
      </c>
    </row>
    <row r="83" spans="2:9" ht="45.75" customHeight="1" x14ac:dyDescent="0.25">
      <c r="B83" s="11" t="s">
        <v>57</v>
      </c>
      <c r="C83" s="14" t="s">
        <v>10</v>
      </c>
      <c r="D83" s="18"/>
      <c r="E83" s="14" t="s">
        <v>11</v>
      </c>
      <c r="F83" s="16" t="s">
        <v>183</v>
      </c>
      <c r="G83" s="16" t="s">
        <v>184</v>
      </c>
      <c r="H83" s="16" t="str">
        <f t="shared" si="0"/>
        <v>LAFA010521</v>
      </c>
      <c r="I83" s="54">
        <v>134.44</v>
      </c>
    </row>
    <row r="84" spans="2:9" ht="45.75" customHeight="1" x14ac:dyDescent="0.25">
      <c r="B84" s="11" t="s">
        <v>57</v>
      </c>
      <c r="C84" s="14" t="s">
        <v>10</v>
      </c>
      <c r="D84" s="18"/>
      <c r="E84" s="14" t="s">
        <v>11</v>
      </c>
      <c r="F84" s="16" t="s">
        <v>185</v>
      </c>
      <c r="G84" s="15" t="s">
        <v>186</v>
      </c>
      <c r="H84" s="15" t="str">
        <f t="shared" ref="H84:H144" si="1">MID(G84,1,10)</f>
        <v>LAGJ010728</v>
      </c>
      <c r="I84" s="54">
        <f>313.72+93.75</f>
        <v>407.47</v>
      </c>
    </row>
    <row r="85" spans="2:9" ht="45.75" customHeight="1" x14ac:dyDescent="0.25">
      <c r="B85" s="11" t="s">
        <v>57</v>
      </c>
      <c r="C85" s="14" t="s">
        <v>10</v>
      </c>
      <c r="D85" s="18"/>
      <c r="E85" s="14" t="s">
        <v>11</v>
      </c>
      <c r="F85" s="16" t="s">
        <v>187</v>
      </c>
      <c r="G85" s="15" t="s">
        <v>188</v>
      </c>
      <c r="H85" s="15" t="str">
        <f t="shared" si="1"/>
        <v>LERG990310</v>
      </c>
      <c r="I85" s="54">
        <v>6250</v>
      </c>
    </row>
    <row r="86" spans="2:9" ht="45.75" customHeight="1" x14ac:dyDescent="0.25">
      <c r="B86" s="11" t="s">
        <v>57</v>
      </c>
      <c r="C86" s="14" t="s">
        <v>10</v>
      </c>
      <c r="D86" s="18"/>
      <c r="E86" s="14" t="s">
        <v>11</v>
      </c>
      <c r="F86" s="16" t="s">
        <v>189</v>
      </c>
      <c r="G86" s="15" t="s">
        <v>190</v>
      </c>
      <c r="H86" s="15" t="str">
        <f t="shared" si="1"/>
        <v>LOAB000831</v>
      </c>
      <c r="I86" s="54">
        <f>313.72+93.75</f>
        <v>407.47</v>
      </c>
    </row>
    <row r="87" spans="2:9" ht="45.75" customHeight="1" x14ac:dyDescent="0.25">
      <c r="B87" s="11" t="s">
        <v>57</v>
      </c>
      <c r="C87" s="14" t="s">
        <v>10</v>
      </c>
      <c r="D87" s="18"/>
      <c r="E87" s="14" t="s">
        <v>11</v>
      </c>
      <c r="F87" s="16" t="s">
        <v>191</v>
      </c>
      <c r="G87" s="15" t="s">
        <v>192</v>
      </c>
      <c r="H87" s="15" t="str">
        <f t="shared" si="1"/>
        <v>LOLV980810</v>
      </c>
      <c r="I87" s="54">
        <v>134.44</v>
      </c>
    </row>
    <row r="88" spans="2:9" ht="45.75" customHeight="1" x14ac:dyDescent="0.25">
      <c r="B88" s="11" t="s">
        <v>57</v>
      </c>
      <c r="C88" s="14" t="s">
        <v>10</v>
      </c>
      <c r="D88" s="18"/>
      <c r="E88" s="14" t="s">
        <v>11</v>
      </c>
      <c r="F88" s="16" t="s">
        <v>193</v>
      </c>
      <c r="G88" s="15" t="s">
        <v>194</v>
      </c>
      <c r="H88" s="15" t="str">
        <f t="shared" si="1"/>
        <v>LOME981126</v>
      </c>
      <c r="I88" s="54">
        <v>6250</v>
      </c>
    </row>
    <row r="89" spans="2:9" ht="45.75" customHeight="1" x14ac:dyDescent="0.25">
      <c r="B89" s="11" t="s">
        <v>57</v>
      </c>
      <c r="C89" s="14" t="s">
        <v>10</v>
      </c>
      <c r="D89" s="18"/>
      <c r="E89" s="14" t="s">
        <v>11</v>
      </c>
      <c r="F89" s="16" t="s">
        <v>195</v>
      </c>
      <c r="G89" s="15" t="s">
        <v>196</v>
      </c>
      <c r="H89" s="15" t="str">
        <f t="shared" si="1"/>
        <v>MAPJ980216</v>
      </c>
      <c r="I89" s="54">
        <v>354.84</v>
      </c>
    </row>
    <row r="90" spans="2:9" ht="45.75" customHeight="1" x14ac:dyDescent="0.25">
      <c r="B90" s="11" t="s">
        <v>57</v>
      </c>
      <c r="C90" s="14" t="s">
        <v>10</v>
      </c>
      <c r="D90" s="18"/>
      <c r="E90" s="14" t="s">
        <v>11</v>
      </c>
      <c r="F90" s="16" t="s">
        <v>197</v>
      </c>
      <c r="G90" s="15" t="s">
        <v>198</v>
      </c>
      <c r="H90" s="15" t="str">
        <f t="shared" si="1"/>
        <v>MALA000912</v>
      </c>
      <c r="I90" s="54">
        <v>134.44</v>
      </c>
    </row>
    <row r="91" spans="2:9" ht="45.75" customHeight="1" x14ac:dyDescent="0.25">
      <c r="B91" s="11" t="s">
        <v>57</v>
      </c>
      <c r="C91" s="14" t="s">
        <v>10</v>
      </c>
      <c r="D91" s="18"/>
      <c r="E91" s="14" t="s">
        <v>11</v>
      </c>
      <c r="F91" s="16" t="s">
        <v>199</v>
      </c>
      <c r="G91" s="15" t="s">
        <v>200</v>
      </c>
      <c r="H91" s="15" t="str">
        <f t="shared" si="1"/>
        <v>MAVT961108</v>
      </c>
      <c r="I91" s="54">
        <f>3153.77+179.84</f>
        <v>3333.61</v>
      </c>
    </row>
    <row r="92" spans="2:9" ht="45.75" customHeight="1" x14ac:dyDescent="0.25">
      <c r="B92" s="11" t="s">
        <v>57</v>
      </c>
      <c r="C92" s="14" t="s">
        <v>10</v>
      </c>
      <c r="D92" s="18"/>
      <c r="E92" s="14" t="s">
        <v>11</v>
      </c>
      <c r="F92" s="16" t="s">
        <v>201</v>
      </c>
      <c r="G92" s="15" t="s">
        <v>39</v>
      </c>
      <c r="H92" s="15" t="str">
        <f t="shared" si="1"/>
        <v>MELM980131</v>
      </c>
      <c r="I92" s="54">
        <v>1327.33</v>
      </c>
    </row>
    <row r="93" spans="2:9" ht="45.75" customHeight="1" x14ac:dyDescent="0.25">
      <c r="B93" s="11" t="s">
        <v>57</v>
      </c>
      <c r="C93" s="14" t="s">
        <v>10</v>
      </c>
      <c r="D93" s="18"/>
      <c r="E93" s="14" t="s">
        <v>11</v>
      </c>
      <c r="F93" s="16" t="s">
        <v>202</v>
      </c>
      <c r="G93" s="15" t="s">
        <v>203</v>
      </c>
      <c r="H93" s="15" t="str">
        <f t="shared" si="1"/>
        <v>MEMA000801</v>
      </c>
      <c r="I93" s="54">
        <f>313.72+93.75</f>
        <v>407.47</v>
      </c>
    </row>
    <row r="94" spans="2:9" ht="45.75" customHeight="1" x14ac:dyDescent="0.25">
      <c r="B94" s="11" t="s">
        <v>57</v>
      </c>
      <c r="C94" s="14" t="s">
        <v>10</v>
      </c>
      <c r="D94" s="18"/>
      <c r="E94" s="14" t="s">
        <v>11</v>
      </c>
      <c r="F94" s="16" t="s">
        <v>204</v>
      </c>
      <c r="G94" s="15" t="s">
        <v>205</v>
      </c>
      <c r="H94" s="15" t="str">
        <f t="shared" si="1"/>
        <v>MXAR000723</v>
      </c>
      <c r="I94" s="54">
        <v>270.23</v>
      </c>
    </row>
    <row r="95" spans="2:9" ht="45.75" customHeight="1" x14ac:dyDescent="0.25">
      <c r="B95" s="11" t="s">
        <v>57</v>
      </c>
      <c r="C95" s="14" t="s">
        <v>10</v>
      </c>
      <c r="D95" s="18"/>
      <c r="E95" s="14" t="s">
        <v>11</v>
      </c>
      <c r="F95" s="16" t="s">
        <v>206</v>
      </c>
      <c r="G95" s="15" t="s">
        <v>207</v>
      </c>
      <c r="H95" s="15" t="str">
        <f t="shared" si="1"/>
        <v>MEGO970530</v>
      </c>
      <c r="I95" s="54">
        <f>9403.76+179.84</f>
        <v>9583.6</v>
      </c>
    </row>
    <row r="96" spans="2:9" ht="45.75" customHeight="1" x14ac:dyDescent="0.25">
      <c r="B96" s="11" t="s">
        <v>57</v>
      </c>
      <c r="C96" s="14" t="s">
        <v>10</v>
      </c>
      <c r="D96" s="18"/>
      <c r="E96" s="14" t="s">
        <v>11</v>
      </c>
      <c r="F96" s="16" t="s">
        <v>208</v>
      </c>
      <c r="G96" s="15" t="s">
        <v>209</v>
      </c>
      <c r="H96" s="15" t="str">
        <f t="shared" si="1"/>
        <v>MOVA991102</v>
      </c>
      <c r="I96" s="54">
        <f>221.79+97.35</f>
        <v>319.14</v>
      </c>
    </row>
    <row r="97" spans="2:9" ht="45.75" customHeight="1" x14ac:dyDescent="0.25">
      <c r="B97" s="11" t="s">
        <v>57</v>
      </c>
      <c r="C97" s="14" t="s">
        <v>10</v>
      </c>
      <c r="D97" s="18"/>
      <c r="E97" s="14" t="s">
        <v>11</v>
      </c>
      <c r="F97" s="16" t="s">
        <v>210</v>
      </c>
      <c r="G97" s="15" t="s">
        <v>211</v>
      </c>
      <c r="H97" s="15" t="str">
        <f t="shared" si="1"/>
        <v>MOGC980705</v>
      </c>
      <c r="I97" s="54">
        <f>168.59+93.75</f>
        <v>262.34000000000003</v>
      </c>
    </row>
    <row r="98" spans="2:9" ht="45.75" customHeight="1" x14ac:dyDescent="0.25">
      <c r="B98" s="11" t="s">
        <v>57</v>
      </c>
      <c r="C98" s="14" t="s">
        <v>10</v>
      </c>
      <c r="D98" s="18"/>
      <c r="E98" s="14" t="s">
        <v>11</v>
      </c>
      <c r="F98" s="16" t="s">
        <v>212</v>
      </c>
      <c r="G98" s="15" t="s">
        <v>213</v>
      </c>
      <c r="H98" s="15" t="str">
        <f t="shared" si="1"/>
        <v>MOJR000503</v>
      </c>
      <c r="I98" s="54">
        <v>97.34</v>
      </c>
    </row>
    <row r="99" spans="2:9" ht="45.75" customHeight="1" x14ac:dyDescent="0.25">
      <c r="B99" s="11" t="s">
        <v>57</v>
      </c>
      <c r="C99" s="14" t="s">
        <v>10</v>
      </c>
      <c r="D99" s="18"/>
      <c r="E99" s="14" t="s">
        <v>11</v>
      </c>
      <c r="F99" s="16" t="s">
        <v>214</v>
      </c>
      <c r="G99" s="15" t="s">
        <v>215</v>
      </c>
      <c r="H99" s="15" t="str">
        <f t="shared" si="1"/>
        <v>MUGL980708</v>
      </c>
      <c r="I99" s="54">
        <f>168.59+93.75</f>
        <v>262.34000000000003</v>
      </c>
    </row>
    <row r="100" spans="2:9" ht="45.75" customHeight="1" x14ac:dyDescent="0.25">
      <c r="B100" s="11" t="s">
        <v>57</v>
      </c>
      <c r="C100" s="14" t="s">
        <v>10</v>
      </c>
      <c r="D100" s="18"/>
      <c r="E100" s="14" t="s">
        <v>11</v>
      </c>
      <c r="F100" s="16" t="s">
        <v>216</v>
      </c>
      <c r="G100" s="15" t="s">
        <v>217</v>
      </c>
      <c r="H100" s="15" t="str">
        <f t="shared" si="1"/>
        <v>NAGL981111</v>
      </c>
      <c r="I100" s="54">
        <f>168.59+93.75</f>
        <v>262.34000000000003</v>
      </c>
    </row>
    <row r="101" spans="2:9" ht="45.75" customHeight="1" x14ac:dyDescent="0.25">
      <c r="B101" s="11" t="s">
        <v>57</v>
      </c>
      <c r="C101" s="14" t="s">
        <v>10</v>
      </c>
      <c r="D101" s="18"/>
      <c r="E101" s="14" t="s">
        <v>11</v>
      </c>
      <c r="F101" s="16" t="s">
        <v>218</v>
      </c>
      <c r="G101" s="15" t="s">
        <v>219</v>
      </c>
      <c r="H101" s="15" t="str">
        <f t="shared" si="1"/>
        <v>NUGR000426</v>
      </c>
      <c r="I101" s="54">
        <v>270.23</v>
      </c>
    </row>
    <row r="102" spans="2:9" ht="45.75" customHeight="1" x14ac:dyDescent="0.25">
      <c r="B102" s="11" t="s">
        <v>57</v>
      </c>
      <c r="C102" s="14" t="s">
        <v>10</v>
      </c>
      <c r="D102" s="18"/>
      <c r="E102" s="14" t="s">
        <v>11</v>
      </c>
      <c r="F102" s="16" t="s">
        <v>220</v>
      </c>
      <c r="G102" s="15" t="s">
        <v>221</v>
      </c>
      <c r="H102" s="15" t="str">
        <f t="shared" si="1"/>
        <v>NUMJ000218</v>
      </c>
      <c r="I102" s="54">
        <v>270.22000000000003</v>
      </c>
    </row>
    <row r="103" spans="2:9" ht="45.75" customHeight="1" x14ac:dyDescent="0.25">
      <c r="B103" s="11" t="s">
        <v>57</v>
      </c>
      <c r="C103" s="14" t="s">
        <v>10</v>
      </c>
      <c r="D103" s="18"/>
      <c r="E103" s="14" t="s">
        <v>11</v>
      </c>
      <c r="F103" s="16" t="s">
        <v>222</v>
      </c>
      <c r="G103" s="15" t="s">
        <v>223</v>
      </c>
      <c r="H103" s="15" t="str">
        <f t="shared" si="1"/>
        <v>OOPA001008</v>
      </c>
      <c r="I103" s="54">
        <v>134.44</v>
      </c>
    </row>
    <row r="104" spans="2:9" ht="45.75" customHeight="1" x14ac:dyDescent="0.25">
      <c r="B104" s="11" t="s">
        <v>57</v>
      </c>
      <c r="C104" s="14" t="s">
        <v>10</v>
      </c>
      <c r="D104" s="18"/>
      <c r="E104" s="14" t="s">
        <v>11</v>
      </c>
      <c r="F104" s="16" t="s">
        <v>224</v>
      </c>
      <c r="G104" s="15" t="s">
        <v>225</v>
      </c>
      <c r="H104" s="15" t="str">
        <f t="shared" si="1"/>
        <v>OECM940213</v>
      </c>
      <c r="I104" s="54">
        <v>104.4</v>
      </c>
    </row>
    <row r="105" spans="2:9" ht="45.75" customHeight="1" x14ac:dyDescent="0.25">
      <c r="B105" s="11" t="s">
        <v>57</v>
      </c>
      <c r="C105" s="14" t="s">
        <v>10</v>
      </c>
      <c r="D105" s="18"/>
      <c r="E105" s="14" t="s">
        <v>11</v>
      </c>
      <c r="F105" s="16" t="s">
        <v>226</v>
      </c>
      <c r="G105" s="15" t="s">
        <v>227</v>
      </c>
      <c r="H105" s="15" t="str">
        <f t="shared" si="1"/>
        <v>PAZF960602</v>
      </c>
      <c r="I105" s="54">
        <f>6433.34+104.4</f>
        <v>6537.74</v>
      </c>
    </row>
    <row r="106" spans="2:9" ht="45.75" customHeight="1" x14ac:dyDescent="0.25">
      <c r="B106" s="11" t="s">
        <v>57</v>
      </c>
      <c r="C106" s="14" t="s">
        <v>10</v>
      </c>
      <c r="D106" s="18"/>
      <c r="E106" s="14" t="s">
        <v>11</v>
      </c>
      <c r="F106" s="16" t="s">
        <v>228</v>
      </c>
      <c r="G106" s="15" t="s">
        <v>229</v>
      </c>
      <c r="H106" s="15" t="str">
        <f t="shared" si="1"/>
        <v>PANB000410</v>
      </c>
      <c r="I106" s="54">
        <v>134.44</v>
      </c>
    </row>
    <row r="107" spans="2:9" ht="45.75" customHeight="1" x14ac:dyDescent="0.25">
      <c r="B107" s="11" t="s">
        <v>57</v>
      </c>
      <c r="C107" s="14" t="s">
        <v>10</v>
      </c>
      <c r="D107" s="18"/>
      <c r="E107" s="14" t="s">
        <v>11</v>
      </c>
      <c r="F107" s="16" t="s">
        <v>230</v>
      </c>
      <c r="G107" s="15" t="s">
        <v>231</v>
      </c>
      <c r="H107" s="15" t="str">
        <f t="shared" si="1"/>
        <v>PERB970821</v>
      </c>
      <c r="I107" s="54">
        <v>6250</v>
      </c>
    </row>
    <row r="108" spans="2:9" ht="45.75" customHeight="1" x14ac:dyDescent="0.25">
      <c r="B108" s="11" t="s">
        <v>57</v>
      </c>
      <c r="C108" s="14" t="s">
        <v>10</v>
      </c>
      <c r="D108" s="18"/>
      <c r="E108" s="14" t="s">
        <v>11</v>
      </c>
      <c r="F108" s="16" t="s">
        <v>232</v>
      </c>
      <c r="G108" s="15" t="s">
        <v>233</v>
      </c>
      <c r="H108" s="15" t="str">
        <f t="shared" si="1"/>
        <v>PECA000918</v>
      </c>
      <c r="I108" s="54">
        <f>3153.76+179.83</f>
        <v>3333.59</v>
      </c>
    </row>
    <row r="109" spans="2:9" ht="45.75" customHeight="1" x14ac:dyDescent="0.25">
      <c r="B109" s="11" t="s">
        <v>57</v>
      </c>
      <c r="C109" s="14" t="s">
        <v>10</v>
      </c>
      <c r="D109" s="18"/>
      <c r="E109" s="14" t="s">
        <v>11</v>
      </c>
      <c r="F109" s="16" t="s">
        <v>234</v>
      </c>
      <c r="G109" s="15" t="s">
        <v>235</v>
      </c>
      <c r="H109" s="15" t="str">
        <f t="shared" si="1"/>
        <v>PIVB000806</v>
      </c>
      <c r="I109" s="54">
        <v>134.44</v>
      </c>
    </row>
    <row r="110" spans="2:9" ht="45.75" customHeight="1" x14ac:dyDescent="0.25">
      <c r="B110" s="11" t="s">
        <v>57</v>
      </c>
      <c r="C110" s="14" t="s">
        <v>10</v>
      </c>
      <c r="D110" s="18"/>
      <c r="E110" s="14" t="s">
        <v>11</v>
      </c>
      <c r="F110" s="16" t="s">
        <v>236</v>
      </c>
      <c r="G110" s="15" t="s">
        <v>237</v>
      </c>
      <c r="H110" s="15" t="str">
        <f t="shared" si="1"/>
        <v>RAAJ981230</v>
      </c>
      <c r="I110" s="54">
        <v>6250</v>
      </c>
    </row>
    <row r="111" spans="2:9" ht="45.75" customHeight="1" x14ac:dyDescent="0.25">
      <c r="B111" s="11" t="s">
        <v>57</v>
      </c>
      <c r="C111" s="14" t="s">
        <v>10</v>
      </c>
      <c r="D111" s="18"/>
      <c r="E111" s="14" t="s">
        <v>11</v>
      </c>
      <c r="F111" s="16" t="s">
        <v>238</v>
      </c>
      <c r="G111" s="15" t="s">
        <v>239</v>
      </c>
      <c r="H111" s="15" t="str">
        <f t="shared" si="1"/>
        <v>RAZB980727</v>
      </c>
      <c r="I111" s="54">
        <f>234.44+93.75</f>
        <v>328.19</v>
      </c>
    </row>
    <row r="112" spans="2:9" ht="45.75" customHeight="1" x14ac:dyDescent="0.25">
      <c r="B112" s="11" t="s">
        <v>57</v>
      </c>
      <c r="C112" s="14" t="s">
        <v>10</v>
      </c>
      <c r="D112" s="18"/>
      <c r="E112" s="14" t="s">
        <v>11</v>
      </c>
      <c r="F112" s="16" t="s">
        <v>240</v>
      </c>
      <c r="G112" s="15" t="s">
        <v>241</v>
      </c>
      <c r="H112" s="15" t="str">
        <f t="shared" si="1"/>
        <v>REGS971126</v>
      </c>
      <c r="I112" s="54">
        <v>354.83</v>
      </c>
    </row>
    <row r="113" spans="2:9" ht="45.75" customHeight="1" x14ac:dyDescent="0.25">
      <c r="B113" s="11" t="s">
        <v>57</v>
      </c>
      <c r="C113" s="14" t="s">
        <v>10</v>
      </c>
      <c r="D113" s="18"/>
      <c r="E113" s="14" t="s">
        <v>11</v>
      </c>
      <c r="F113" s="16" t="s">
        <v>242</v>
      </c>
      <c r="G113" s="15" t="s">
        <v>243</v>
      </c>
      <c r="H113" s="15" t="str">
        <f t="shared" si="1"/>
        <v>RECG980720</v>
      </c>
      <c r="I113" s="54">
        <v>6250</v>
      </c>
    </row>
    <row r="114" spans="2:9" ht="45.75" customHeight="1" x14ac:dyDescent="0.25">
      <c r="B114" s="11" t="s">
        <v>57</v>
      </c>
      <c r="C114" s="14" t="s">
        <v>10</v>
      </c>
      <c r="D114" s="18"/>
      <c r="E114" s="14" t="s">
        <v>11</v>
      </c>
      <c r="F114" s="16" t="s">
        <v>244</v>
      </c>
      <c r="G114" s="15" t="s">
        <v>245</v>
      </c>
      <c r="H114" s="15" t="str">
        <f t="shared" si="1"/>
        <v>REGP000322</v>
      </c>
      <c r="I114" s="54">
        <v>134.44</v>
      </c>
    </row>
    <row r="115" spans="2:9" ht="45.75" customHeight="1" x14ac:dyDescent="0.25">
      <c r="B115" s="11" t="s">
        <v>57</v>
      </c>
      <c r="C115" s="14" t="s">
        <v>10</v>
      </c>
      <c r="D115" s="18"/>
      <c r="E115" s="14" t="s">
        <v>11</v>
      </c>
      <c r="F115" s="16" t="s">
        <v>246</v>
      </c>
      <c r="G115" s="15" t="s">
        <v>247</v>
      </c>
      <c r="H115" s="15" t="str">
        <f t="shared" si="1"/>
        <v>RILM001103</v>
      </c>
      <c r="I115" s="54">
        <v>270.22000000000003</v>
      </c>
    </row>
    <row r="116" spans="2:9" ht="45.75" customHeight="1" x14ac:dyDescent="0.25">
      <c r="B116" s="11" t="s">
        <v>57</v>
      </c>
      <c r="C116" s="14" t="s">
        <v>10</v>
      </c>
      <c r="D116" s="18"/>
      <c r="E116" s="14" t="s">
        <v>11</v>
      </c>
      <c r="F116" s="16" t="s">
        <v>248</v>
      </c>
      <c r="G116" s="15" t="s">
        <v>249</v>
      </c>
      <c r="H116" s="15" t="str">
        <f t="shared" si="1"/>
        <v>ROBM981010</v>
      </c>
      <c r="I116" s="54">
        <f>168.59+93.75</f>
        <v>262.34000000000003</v>
      </c>
    </row>
    <row r="117" spans="2:9" ht="45.75" customHeight="1" x14ac:dyDescent="0.25">
      <c r="B117" s="11" t="s">
        <v>57</v>
      </c>
      <c r="C117" s="14" t="s">
        <v>10</v>
      </c>
      <c r="D117" s="18"/>
      <c r="E117" s="14" t="s">
        <v>11</v>
      </c>
      <c r="F117" s="16" t="s">
        <v>250</v>
      </c>
      <c r="G117" s="15" t="s">
        <v>251</v>
      </c>
      <c r="H117" s="15" t="str">
        <f t="shared" si="1"/>
        <v>ROGM950803</v>
      </c>
      <c r="I117" s="54">
        <v>104.4</v>
      </c>
    </row>
    <row r="118" spans="2:9" ht="45.75" customHeight="1" x14ac:dyDescent="0.25">
      <c r="B118" s="11" t="s">
        <v>57</v>
      </c>
      <c r="C118" s="14" t="s">
        <v>10</v>
      </c>
      <c r="D118" s="18"/>
      <c r="E118" s="14" t="s">
        <v>11</v>
      </c>
      <c r="F118" s="16" t="s">
        <v>252</v>
      </c>
      <c r="G118" s="15" t="s">
        <v>253</v>
      </c>
      <c r="H118" s="15" t="str">
        <f t="shared" si="1"/>
        <v>ROMC990707</v>
      </c>
      <c r="I118" s="54">
        <v>6250</v>
      </c>
    </row>
    <row r="119" spans="2:9" ht="45.75" customHeight="1" x14ac:dyDescent="0.25">
      <c r="B119" s="11" t="s">
        <v>57</v>
      </c>
      <c r="C119" s="14" t="s">
        <v>10</v>
      </c>
      <c r="D119" s="18"/>
      <c r="E119" s="14" t="s">
        <v>11</v>
      </c>
      <c r="F119" s="16" t="s">
        <v>254</v>
      </c>
      <c r="G119" s="15" t="s">
        <v>255</v>
      </c>
      <c r="H119" s="15" t="str">
        <f t="shared" si="1"/>
        <v>ROZD000411</v>
      </c>
      <c r="I119" s="54">
        <f>168.59+93.75</f>
        <v>262.34000000000003</v>
      </c>
    </row>
    <row r="120" spans="2:9" ht="45.75" customHeight="1" x14ac:dyDescent="0.25">
      <c r="B120" s="11" t="s">
        <v>57</v>
      </c>
      <c r="C120" s="14" t="s">
        <v>10</v>
      </c>
      <c r="D120" s="18"/>
      <c r="E120" s="14" t="s">
        <v>11</v>
      </c>
      <c r="F120" s="16" t="s">
        <v>256</v>
      </c>
      <c r="G120" s="15" t="s">
        <v>257</v>
      </c>
      <c r="H120" s="15" t="str">
        <f t="shared" si="1"/>
        <v>RUAV980901</v>
      </c>
      <c r="I120" s="54">
        <v>354.83</v>
      </c>
    </row>
    <row r="121" spans="2:9" ht="45.75" customHeight="1" x14ac:dyDescent="0.25">
      <c r="B121" s="11" t="s">
        <v>57</v>
      </c>
      <c r="C121" s="14" t="s">
        <v>10</v>
      </c>
      <c r="D121" s="18"/>
      <c r="E121" s="14" t="s">
        <v>11</v>
      </c>
      <c r="F121" s="16" t="s">
        <v>258</v>
      </c>
      <c r="G121" s="15" t="s">
        <v>259</v>
      </c>
      <c r="H121" s="15" t="str">
        <f t="shared" si="1"/>
        <v>RURP960604</v>
      </c>
      <c r="I121" s="54">
        <v>6250</v>
      </c>
    </row>
    <row r="122" spans="2:9" ht="45.75" customHeight="1" x14ac:dyDescent="0.25">
      <c r="B122" s="11" t="s">
        <v>57</v>
      </c>
      <c r="C122" s="14" t="s">
        <v>10</v>
      </c>
      <c r="D122" s="18"/>
      <c r="E122" s="14" t="s">
        <v>11</v>
      </c>
      <c r="F122" s="16" t="s">
        <v>260</v>
      </c>
      <c r="G122" s="15" t="s">
        <v>261</v>
      </c>
      <c r="H122" s="15" t="str">
        <f t="shared" si="1"/>
        <v>RUSJ961228</v>
      </c>
      <c r="I122" s="54">
        <f>6433.33+104.4</f>
        <v>6537.73</v>
      </c>
    </row>
    <row r="123" spans="2:9" ht="45.75" customHeight="1" x14ac:dyDescent="0.25">
      <c r="B123" s="11" t="s">
        <v>57</v>
      </c>
      <c r="C123" s="14" t="s">
        <v>10</v>
      </c>
      <c r="D123" s="18"/>
      <c r="E123" s="14" t="s">
        <v>11</v>
      </c>
      <c r="F123" s="16" t="s">
        <v>262</v>
      </c>
      <c r="G123" s="15" t="s">
        <v>263</v>
      </c>
      <c r="H123" s="15" t="str">
        <f t="shared" si="1"/>
        <v>SAGB980430</v>
      </c>
      <c r="I123" s="54">
        <v>354.83</v>
      </c>
    </row>
    <row r="124" spans="2:9" ht="45.75" customHeight="1" x14ac:dyDescent="0.25">
      <c r="B124" s="11" t="s">
        <v>57</v>
      </c>
      <c r="C124" s="14" t="s">
        <v>10</v>
      </c>
      <c r="D124" s="18"/>
      <c r="E124" s="14" t="s">
        <v>11</v>
      </c>
      <c r="F124" s="16" t="s">
        <v>264</v>
      </c>
      <c r="G124" s="15" t="s">
        <v>265</v>
      </c>
      <c r="H124" s="15" t="str">
        <f t="shared" si="1"/>
        <v>SACS981130</v>
      </c>
      <c r="I124" s="54">
        <v>6250</v>
      </c>
    </row>
    <row r="125" spans="2:9" ht="45.75" customHeight="1" x14ac:dyDescent="0.25">
      <c r="B125" s="11" t="s">
        <v>57</v>
      </c>
      <c r="C125" s="14" t="s">
        <v>10</v>
      </c>
      <c r="D125" s="18"/>
      <c r="E125" s="14" t="s">
        <v>11</v>
      </c>
      <c r="F125" s="16" t="s">
        <v>266</v>
      </c>
      <c r="G125" s="15" t="s">
        <v>267</v>
      </c>
      <c r="H125" s="15" t="str">
        <f t="shared" si="1"/>
        <v>SAML981015</v>
      </c>
      <c r="I125" s="54">
        <v>6250</v>
      </c>
    </row>
    <row r="126" spans="2:9" ht="45.75" customHeight="1" x14ac:dyDescent="0.25">
      <c r="B126" s="11" t="s">
        <v>57</v>
      </c>
      <c r="C126" s="14" t="s">
        <v>10</v>
      </c>
      <c r="D126" s="18"/>
      <c r="E126" s="14" t="s">
        <v>11</v>
      </c>
      <c r="F126" s="16" t="s">
        <v>268</v>
      </c>
      <c r="G126" s="15" t="s">
        <v>269</v>
      </c>
      <c r="H126" s="15" t="str">
        <f t="shared" si="1"/>
        <v>SIGG961111</v>
      </c>
      <c r="I126" s="54">
        <v>134.44</v>
      </c>
    </row>
    <row r="127" spans="2:9" ht="45.75" customHeight="1" x14ac:dyDescent="0.25">
      <c r="B127" s="11" t="s">
        <v>57</v>
      </c>
      <c r="C127" s="14" t="s">
        <v>10</v>
      </c>
      <c r="D127" s="18"/>
      <c r="E127" s="14" t="s">
        <v>11</v>
      </c>
      <c r="F127" s="16" t="s">
        <v>270</v>
      </c>
      <c r="G127" s="15" t="s">
        <v>271</v>
      </c>
      <c r="H127" s="15" t="str">
        <f t="shared" si="1"/>
        <v>SISV980830</v>
      </c>
      <c r="I127" s="54">
        <f>221.78+97.35</f>
        <v>319.13</v>
      </c>
    </row>
    <row r="128" spans="2:9" ht="45.75" customHeight="1" x14ac:dyDescent="0.25">
      <c r="B128" s="11" t="s">
        <v>57</v>
      </c>
      <c r="C128" s="14" t="s">
        <v>10</v>
      </c>
      <c r="D128" s="18"/>
      <c r="E128" s="14" t="s">
        <v>11</v>
      </c>
      <c r="F128" s="16" t="s">
        <v>272</v>
      </c>
      <c r="G128" s="15" t="s">
        <v>273</v>
      </c>
      <c r="H128" s="15" t="str">
        <f t="shared" si="1"/>
        <v>TADF970613</v>
      </c>
      <c r="I128" s="54">
        <v>97.34</v>
      </c>
    </row>
    <row r="129" spans="2:9" ht="45.75" customHeight="1" x14ac:dyDescent="0.25">
      <c r="B129" s="11" t="s">
        <v>57</v>
      </c>
      <c r="C129" s="14" t="s">
        <v>10</v>
      </c>
      <c r="D129" s="18"/>
      <c r="E129" s="14" t="s">
        <v>11</v>
      </c>
      <c r="F129" s="16" t="s">
        <v>274</v>
      </c>
      <c r="G129" s="15" t="s">
        <v>275</v>
      </c>
      <c r="H129" s="15" t="str">
        <f t="shared" si="1"/>
        <v>TEMA980315</v>
      </c>
      <c r="I129" s="54">
        <v>354.83</v>
      </c>
    </row>
    <row r="130" spans="2:9" ht="45.75" customHeight="1" x14ac:dyDescent="0.25">
      <c r="B130" s="11" t="s">
        <v>57</v>
      </c>
      <c r="C130" s="14" t="s">
        <v>10</v>
      </c>
      <c r="D130" s="18"/>
      <c r="E130" s="14" t="s">
        <v>11</v>
      </c>
      <c r="F130" s="16" t="s">
        <v>276</v>
      </c>
      <c r="G130" s="15" t="s">
        <v>277</v>
      </c>
      <c r="H130" s="15" t="str">
        <f t="shared" si="1"/>
        <v>TODI900907</v>
      </c>
      <c r="I130" s="54">
        <f>142.51+97.35</f>
        <v>239.85999999999999</v>
      </c>
    </row>
    <row r="131" spans="2:9" ht="45.75" customHeight="1" x14ac:dyDescent="0.25">
      <c r="B131" s="11" t="s">
        <v>57</v>
      </c>
      <c r="C131" s="14" t="s">
        <v>10</v>
      </c>
      <c r="D131" s="18"/>
      <c r="E131" s="14" t="s">
        <v>11</v>
      </c>
      <c r="F131" s="16" t="s">
        <v>278</v>
      </c>
      <c r="G131" s="15" t="s">
        <v>279</v>
      </c>
      <c r="H131" s="15" t="str">
        <f t="shared" si="1"/>
        <v>TOMF990707</v>
      </c>
      <c r="I131" s="54">
        <f>313.71+93.75</f>
        <v>407.46</v>
      </c>
    </row>
    <row r="132" spans="2:9" ht="45.75" customHeight="1" x14ac:dyDescent="0.25">
      <c r="B132" s="11" t="s">
        <v>57</v>
      </c>
      <c r="C132" s="14" t="s">
        <v>10</v>
      </c>
      <c r="D132" s="18"/>
      <c r="E132" s="14" t="s">
        <v>11</v>
      </c>
      <c r="F132" s="16" t="s">
        <v>280</v>
      </c>
      <c r="G132" s="15" t="s">
        <v>281</v>
      </c>
      <c r="H132" s="15" t="str">
        <f t="shared" si="1"/>
        <v>VARE000312</v>
      </c>
      <c r="I132" s="54">
        <f>142.51+97.34</f>
        <v>239.85</v>
      </c>
    </row>
    <row r="133" spans="2:9" ht="45.75" customHeight="1" x14ac:dyDescent="0.25">
      <c r="B133" s="11" t="s">
        <v>57</v>
      </c>
      <c r="C133" s="14" t="s">
        <v>10</v>
      </c>
      <c r="D133" s="18"/>
      <c r="E133" s="14" t="s">
        <v>11</v>
      </c>
      <c r="F133" s="16" t="s">
        <v>282</v>
      </c>
      <c r="G133" s="15" t="s">
        <v>283</v>
      </c>
      <c r="H133" s="15" t="str">
        <f t="shared" si="1"/>
        <v>VELO980717</v>
      </c>
      <c r="I133" s="54">
        <v>6250</v>
      </c>
    </row>
    <row r="134" spans="2:9" ht="45.75" customHeight="1" x14ac:dyDescent="0.25">
      <c r="B134" s="11" t="s">
        <v>57</v>
      </c>
      <c r="C134" s="14" t="s">
        <v>10</v>
      </c>
      <c r="D134" s="18"/>
      <c r="E134" s="14" t="s">
        <v>11</v>
      </c>
      <c r="F134" s="16" t="s">
        <v>284</v>
      </c>
      <c r="G134" s="15" t="s">
        <v>285</v>
      </c>
      <c r="H134" s="15" t="str">
        <f t="shared" si="1"/>
        <v>VEVM761206</v>
      </c>
      <c r="I134" s="54">
        <v>270.20999999999998</v>
      </c>
    </row>
    <row r="135" spans="2:9" ht="45.75" customHeight="1" x14ac:dyDescent="0.25">
      <c r="B135" s="11" t="s">
        <v>57</v>
      </c>
      <c r="C135" s="14" t="s">
        <v>10</v>
      </c>
      <c r="D135" s="18"/>
      <c r="E135" s="14" t="s">
        <v>11</v>
      </c>
      <c r="F135" s="16" t="s">
        <v>286</v>
      </c>
      <c r="G135" s="15" t="s">
        <v>287</v>
      </c>
      <c r="H135" s="15" t="str">
        <f t="shared" si="1"/>
        <v>VITP010809</v>
      </c>
      <c r="I135" s="54">
        <v>134.41999999999999</v>
      </c>
    </row>
    <row r="136" spans="2:9" ht="45.75" customHeight="1" x14ac:dyDescent="0.25">
      <c r="B136" s="11" t="s">
        <v>57</v>
      </c>
      <c r="C136" s="14" t="s">
        <v>10</v>
      </c>
      <c r="D136" s="18"/>
      <c r="E136" s="14" t="s">
        <v>11</v>
      </c>
      <c r="F136" s="16" t="s">
        <v>288</v>
      </c>
      <c r="G136" s="15" t="s">
        <v>289</v>
      </c>
      <c r="H136" s="15" t="str">
        <f t="shared" si="1"/>
        <v>ZAGC990103</v>
      </c>
      <c r="I136" s="54">
        <v>6250</v>
      </c>
    </row>
    <row r="137" spans="2:9" ht="45.75" customHeight="1" x14ac:dyDescent="0.25">
      <c r="B137" s="11" t="s">
        <v>57</v>
      </c>
      <c r="C137" s="14" t="s">
        <v>10</v>
      </c>
      <c r="D137" s="18"/>
      <c r="E137" s="14" t="s">
        <v>11</v>
      </c>
      <c r="F137" s="16" t="s">
        <v>290</v>
      </c>
      <c r="G137" s="15" t="s">
        <v>291</v>
      </c>
      <c r="H137" s="15" t="str">
        <f t="shared" si="1"/>
        <v>ZALR951125</v>
      </c>
      <c r="I137" s="54">
        <v>354.84</v>
      </c>
    </row>
    <row r="138" spans="2:9" ht="45.75" customHeight="1" x14ac:dyDescent="0.25">
      <c r="B138" s="11" t="s">
        <v>57</v>
      </c>
      <c r="C138" s="14" t="s">
        <v>10</v>
      </c>
      <c r="D138" s="18"/>
      <c r="E138" s="14" t="s">
        <v>11</v>
      </c>
      <c r="F138" s="16" t="s">
        <v>292</v>
      </c>
      <c r="G138" s="15" t="s">
        <v>293</v>
      </c>
      <c r="H138" s="15" t="str">
        <f t="shared" si="1"/>
        <v>ZALV981121</v>
      </c>
      <c r="I138" s="54">
        <v>270.2</v>
      </c>
    </row>
    <row r="139" spans="2:9" ht="45.75" customHeight="1" x14ac:dyDescent="0.25">
      <c r="B139" s="11" t="s">
        <v>57</v>
      </c>
      <c r="C139" s="14" t="s">
        <v>10</v>
      </c>
      <c r="D139" s="18"/>
      <c r="E139" s="14" t="s">
        <v>11</v>
      </c>
      <c r="F139" s="16" t="s">
        <v>294</v>
      </c>
      <c r="G139" s="15" t="s">
        <v>295</v>
      </c>
      <c r="H139" s="15" t="str">
        <f t="shared" si="1"/>
        <v>ZAMJ960804</v>
      </c>
      <c r="I139" s="54">
        <v>354.83</v>
      </c>
    </row>
    <row r="140" spans="2:9" ht="45.75" customHeight="1" x14ac:dyDescent="0.25">
      <c r="B140" s="11" t="s">
        <v>57</v>
      </c>
      <c r="C140" s="14" t="s">
        <v>10</v>
      </c>
      <c r="D140" s="18"/>
      <c r="E140" s="14" t="s">
        <v>11</v>
      </c>
      <c r="F140" s="16" t="s">
        <v>296</v>
      </c>
      <c r="G140" s="15" t="s">
        <v>297</v>
      </c>
      <c r="H140" s="15" t="str">
        <f t="shared" si="1"/>
        <v>ZARA981230</v>
      </c>
      <c r="I140" s="54">
        <f>142.51+97.34</f>
        <v>239.85</v>
      </c>
    </row>
    <row r="141" spans="2:9" ht="45.75" customHeight="1" x14ac:dyDescent="0.25">
      <c r="B141" s="11" t="s">
        <v>57</v>
      </c>
      <c r="C141" s="14" t="s">
        <v>10</v>
      </c>
      <c r="D141" s="18"/>
      <c r="E141" s="14" t="s">
        <v>11</v>
      </c>
      <c r="F141" s="16" t="s">
        <v>298</v>
      </c>
      <c r="G141" s="15" t="s">
        <v>299</v>
      </c>
      <c r="H141" s="15" t="str">
        <f t="shared" si="1"/>
        <v>ZARF980718</v>
      </c>
      <c r="I141" s="54">
        <v>354.83</v>
      </c>
    </row>
    <row r="142" spans="2:9" ht="45.75" customHeight="1" x14ac:dyDescent="0.25">
      <c r="B142" s="11" t="s">
        <v>57</v>
      </c>
      <c r="C142" s="14" t="s">
        <v>10</v>
      </c>
      <c r="D142" s="18"/>
      <c r="E142" s="14" t="s">
        <v>11</v>
      </c>
      <c r="F142" s="16" t="s">
        <v>300</v>
      </c>
      <c r="G142" s="15" t="s">
        <v>301</v>
      </c>
      <c r="H142" s="15" t="str">
        <f t="shared" si="1"/>
        <v>ZARD011222</v>
      </c>
      <c r="I142" s="54">
        <v>213.69</v>
      </c>
    </row>
    <row r="143" spans="2:9" ht="45.75" customHeight="1" x14ac:dyDescent="0.25">
      <c r="B143" s="11" t="s">
        <v>57</v>
      </c>
      <c r="C143" s="14" t="s">
        <v>10</v>
      </c>
      <c r="D143" s="18"/>
      <c r="E143" s="14" t="s">
        <v>11</v>
      </c>
      <c r="F143" s="16" t="s">
        <v>302</v>
      </c>
      <c r="G143" s="15" t="s">
        <v>303</v>
      </c>
      <c r="H143" s="15" t="str">
        <f t="shared" si="1"/>
        <v>ZARO980428</v>
      </c>
      <c r="I143" s="54">
        <v>6250</v>
      </c>
    </row>
    <row r="144" spans="2:9" ht="45.75" customHeight="1" x14ac:dyDescent="0.25">
      <c r="B144" s="22" t="s">
        <v>57</v>
      </c>
      <c r="C144" s="23" t="s">
        <v>10</v>
      </c>
      <c r="D144" s="24"/>
      <c r="E144" s="23" t="s">
        <v>11</v>
      </c>
      <c r="F144" s="25" t="s">
        <v>304</v>
      </c>
      <c r="G144" s="26" t="s">
        <v>305</v>
      </c>
      <c r="H144" s="26" t="str">
        <f t="shared" si="1"/>
        <v>ZASE010421</v>
      </c>
      <c r="I144" s="55">
        <v>270.2</v>
      </c>
    </row>
    <row r="145" spans="2:9" ht="16.5" customHeight="1" x14ac:dyDescent="0.25">
      <c r="B145" s="27" t="s">
        <v>306</v>
      </c>
      <c r="C145" s="28"/>
      <c r="D145" s="28"/>
      <c r="E145" s="28"/>
      <c r="F145" s="28"/>
      <c r="G145" s="28"/>
      <c r="H145" s="29"/>
      <c r="I145" s="56">
        <f>SUM(I3:I144)</f>
        <v>360959.04666666675</v>
      </c>
    </row>
    <row r="146" spans="2:9" ht="12.75" customHeight="1" x14ac:dyDescent="0.25">
      <c r="B146" s="30"/>
      <c r="C146" s="30"/>
      <c r="D146" s="30"/>
      <c r="E146" s="30"/>
      <c r="F146" s="30"/>
      <c r="G146" s="30"/>
      <c r="H146" s="30"/>
      <c r="I146" s="31"/>
    </row>
    <row r="147" spans="2:9" ht="27.75" customHeight="1" x14ac:dyDescent="0.25">
      <c r="B147" s="32" t="s">
        <v>307</v>
      </c>
      <c r="C147" s="32"/>
      <c r="D147" s="32"/>
      <c r="E147" s="32"/>
      <c r="F147" s="32"/>
      <c r="G147" s="32"/>
      <c r="H147" s="32"/>
      <c r="I147" s="31"/>
    </row>
    <row r="148" spans="2:9" ht="12.75" customHeight="1" x14ac:dyDescent="0.25">
      <c r="B148" s="33"/>
      <c r="C148" s="33"/>
      <c r="D148" s="33"/>
      <c r="E148" s="33"/>
      <c r="F148" s="33"/>
      <c r="G148" s="33"/>
      <c r="H148" s="33"/>
      <c r="I148" s="31"/>
    </row>
    <row r="149" spans="2:9" ht="12.75" customHeight="1" x14ac:dyDescent="0.25">
      <c r="B149" s="33"/>
      <c r="C149" s="33"/>
      <c r="D149" s="33"/>
      <c r="E149" s="33"/>
      <c r="F149" s="33"/>
      <c r="G149" s="33"/>
      <c r="H149" s="33"/>
      <c r="I149" s="31"/>
    </row>
    <row r="150" spans="2:9" ht="12.75" customHeight="1" x14ac:dyDescent="0.25">
      <c r="B150" s="33"/>
      <c r="C150" s="33"/>
      <c r="D150" s="33"/>
      <c r="E150" s="33"/>
      <c r="F150" s="33"/>
      <c r="G150" s="33"/>
      <c r="H150" s="33"/>
      <c r="I150" s="31"/>
    </row>
    <row r="151" spans="2:9" ht="12.75" customHeight="1" x14ac:dyDescent="0.25">
      <c r="B151" s="34"/>
      <c r="C151" s="35"/>
      <c r="D151" s="36"/>
      <c r="E151" s="36"/>
      <c r="F151" s="37"/>
      <c r="G151" s="38"/>
      <c r="H151" s="35"/>
      <c r="I151" s="31"/>
    </row>
    <row r="152" spans="2:9" ht="12.75" customHeight="1" x14ac:dyDescent="0.25">
      <c r="B152" s="39"/>
      <c r="C152" s="39"/>
      <c r="D152" s="40"/>
      <c r="E152" s="41"/>
      <c r="F152" s="41"/>
      <c r="G152" s="42"/>
      <c r="H152" s="42"/>
      <c r="I152" s="31"/>
    </row>
    <row r="153" spans="2:9" ht="12.75" customHeight="1" x14ac:dyDescent="0.25">
      <c r="B153" s="43" t="s">
        <v>308</v>
      </c>
      <c r="C153" s="44"/>
      <c r="D153" s="44"/>
      <c r="E153" s="30"/>
      <c r="F153" s="30"/>
      <c r="G153" s="45" t="s">
        <v>309</v>
      </c>
      <c r="H153" s="45"/>
      <c r="I153" s="31"/>
    </row>
    <row r="154" spans="2:9" ht="12.75" customHeight="1" x14ac:dyDescent="0.25">
      <c r="B154" s="46" t="s">
        <v>310</v>
      </c>
      <c r="C154" s="47"/>
      <c r="D154" s="47"/>
      <c r="E154" s="30"/>
      <c r="F154" s="30"/>
      <c r="G154" s="48" t="s">
        <v>311</v>
      </c>
      <c r="H154" s="48"/>
      <c r="I154" s="31"/>
    </row>
    <row r="155" spans="2:9" ht="40.5" customHeight="1" x14ac:dyDescent="0.25">
      <c r="B155" s="37"/>
      <c r="C155" s="49"/>
      <c r="D155" s="49"/>
      <c r="E155" s="50"/>
      <c r="F155" s="50"/>
      <c r="G155" s="50"/>
      <c r="H155" s="51"/>
    </row>
  </sheetData>
  <mergeCells count="7">
    <mergeCell ref="B1:I1"/>
    <mergeCell ref="B147:H147"/>
    <mergeCell ref="B152:C152"/>
    <mergeCell ref="B153:D153"/>
    <mergeCell ref="G153:H153"/>
    <mergeCell ref="B154:D154"/>
    <mergeCell ref="G154:H154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portrait" horizontalDpi="4294967293" verticalDpi="4294967295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2020-01-29T20:08:30Z</cp:lastPrinted>
  <dcterms:created xsi:type="dcterms:W3CDTF">2020-01-29T20:06:41Z</dcterms:created>
  <dcterms:modified xsi:type="dcterms:W3CDTF">2020-01-29T20:09:30Z</dcterms:modified>
</cp:coreProperties>
</file>