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CAMBIOS EN LA SITUACION FINANCIERA\"/>
    </mc:Choice>
  </mc:AlternateContent>
  <bookViews>
    <workbookView xWindow="0" yWindow="0" windowWidth="19200" windowHeight="1146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5" i="1"/>
  <c r="J45" i="1" s="1"/>
  <c r="I44" i="1"/>
  <c r="J44" i="1" s="1"/>
  <c r="J42" i="1" s="1"/>
  <c r="I42" i="1"/>
  <c r="I40" i="1"/>
  <c r="J40" i="1" s="1"/>
  <c r="I39" i="1"/>
  <c r="J39" i="1" s="1"/>
  <c r="I38" i="1"/>
  <c r="J38" i="1" s="1"/>
  <c r="J36" i="1" s="1"/>
  <c r="J34" i="1" s="1"/>
  <c r="I36" i="1"/>
  <c r="I34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J25" i="1" s="1"/>
  <c r="D27" i="1"/>
  <c r="E27" i="1" s="1"/>
  <c r="D26" i="1"/>
  <c r="E26" i="1" s="1"/>
  <c r="I25" i="1"/>
  <c r="D24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I16" i="1"/>
  <c r="J16" i="1" s="1"/>
  <c r="D16" i="1"/>
  <c r="E16" i="1" s="1"/>
  <c r="E14" i="1" s="1"/>
  <c r="I14" i="1"/>
  <c r="D14" i="1"/>
  <c r="I12" i="1"/>
  <c r="D12" i="1"/>
  <c r="J14" i="1" l="1"/>
  <c r="J12" i="1" s="1"/>
  <c r="E24" i="1"/>
  <c r="E12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<sst xmlns="http://schemas.openxmlformats.org/spreadsheetml/2006/main" count="66" uniqueCount="63">
  <si>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</si>
  <si>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Septiembre del 2016</t>
  </si>
  <si>
    <t>(Pesos)</t>
  </si>
  <si>
    <t>Ente Público:</t>
  </si>
  <si>
    <t>INSTITUTO TECNOLOGICO SUPERIOR DEL SUR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</si>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</sst>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6\ESTADOS%20FINANCIEROS\SEPTIEMBRE\DGCG\Estados%20Fros%20y%20Pptales%20SEPT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Rel Cta Bancarias"/>
      <sheetName val="BInmu"/>
      <sheetName val="BMuebles"/>
    </sheetNames>
    <sheetDataSet>
      <sheetData sheetId="0"/>
      <sheetData sheetId="1">
        <row r="16">
          <cell r="D16">
            <v>44483042.799999997</v>
          </cell>
          <cell r="E16">
            <v>47024408.409999996</v>
          </cell>
          <cell r="I16">
            <v>709181.83</v>
          </cell>
          <cell r="J16">
            <v>18363714.460000001</v>
          </cell>
        </row>
        <row r="17">
          <cell r="D17">
            <v>6542272.2699999996</v>
          </cell>
          <cell r="E17">
            <v>6022146.1699999999</v>
          </cell>
          <cell r="I17">
            <v>0</v>
          </cell>
          <cell r="J17">
            <v>0</v>
          </cell>
        </row>
        <row r="18">
          <cell r="D18">
            <v>3335763.53</v>
          </cell>
          <cell r="E18">
            <v>5536147.29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347946.54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104978287.20999999</v>
          </cell>
          <cell r="E31">
            <v>96458441.939999998</v>
          </cell>
          <cell r="I31">
            <v>0</v>
          </cell>
          <cell r="J31">
            <v>0</v>
          </cell>
        </row>
        <row r="32">
          <cell r="D32">
            <v>30202301.57</v>
          </cell>
          <cell r="E32">
            <v>27557825.18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-20842194.27</v>
          </cell>
          <cell r="E34">
            <v>-21632114.390000001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19089.84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115469838.34999999</v>
          </cell>
          <cell r="J44">
            <v>97499384.75</v>
          </cell>
        </row>
        <row r="45">
          <cell r="I45">
            <v>1103549.7</v>
          </cell>
          <cell r="J45">
            <v>1103549.7</v>
          </cell>
        </row>
        <row r="46">
          <cell r="I46">
            <v>0</v>
          </cell>
          <cell r="J46">
            <v>0</v>
          </cell>
        </row>
        <row r="50">
          <cell r="I50">
            <v>7213179.2000000002</v>
          </cell>
          <cell r="J50">
            <v>5045235.9000000004</v>
          </cell>
        </row>
        <row r="51">
          <cell r="I51">
            <v>42749925.719999999</v>
          </cell>
          <cell r="J51">
            <v>37704689.82</v>
          </cell>
        </row>
        <row r="52">
          <cell r="I52">
            <v>0</v>
          </cell>
          <cell r="J52">
            <v>0</v>
          </cell>
        </row>
        <row r="53">
          <cell r="I53">
            <v>1105851.77</v>
          </cell>
          <cell r="J53">
            <v>1269369.81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zoomScale="80" zoomScaleNormal="80" zoomScalePageLayoutView="80" workbookViewId="0">
      <selection activeCell="A3" sqref="A3:K3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6.4257812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4760839.209999999</v>
      </c>
      <c r="E12" s="36">
        <f>E14+E24</f>
        <v>12474367.879999997</v>
      </c>
      <c r="F12" s="33"/>
      <c r="G12" s="35" t="s">
        <v>9</v>
      </c>
      <c r="H12" s="35"/>
      <c r="I12" s="36">
        <f>I14+I25</f>
        <v>347946.54</v>
      </c>
      <c r="J12" s="36">
        <f>J14+J25</f>
        <v>17654532.630000003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4741749.3699999992</v>
      </c>
      <c r="E14" s="36">
        <f>SUM(E16:E22)</f>
        <v>520126.09999999963</v>
      </c>
      <c r="F14" s="33"/>
      <c r="G14" s="35" t="s">
        <v>11</v>
      </c>
      <c r="H14" s="35"/>
      <c r="I14" s="36">
        <f>SUM(I16:I23)</f>
        <v>347946.54</v>
      </c>
      <c r="J14" s="36">
        <f>SUM(J16:J23)</f>
        <v>17654532.630000003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f>IF([1]ESF!D16&lt;[1]ESF!E16,[1]ESF!E16-[1]ESF!D16,0)</f>
        <v>2541365.6099999994</v>
      </c>
      <c r="E16" s="42">
        <f>IF(D16&gt;0,0,[1]ESF!D16-[1]ESF!E16)</f>
        <v>0</v>
      </c>
      <c r="F16" s="33"/>
      <c r="G16" s="41" t="s">
        <v>13</v>
      </c>
      <c r="H16" s="41"/>
      <c r="I16" s="42">
        <f>IF([1]ESF!I16&gt;[1]ESF!J16,[1]ESF!I16-[1]ESF!J16,0)</f>
        <v>0</v>
      </c>
      <c r="J16" s="42">
        <f>IF(I16&gt;0,0,[1]ESF!J16-[1]ESF!I16)</f>
        <v>17654532.630000003</v>
      </c>
      <c r="K16" s="29"/>
    </row>
    <row r="17" spans="1:11" x14ac:dyDescent="0.2">
      <c r="A17" s="34"/>
      <c r="B17" s="41" t="s">
        <v>14</v>
      </c>
      <c r="C17" s="41"/>
      <c r="D17" s="42">
        <f>IF([1]ESF!D17&lt;[1]ESF!E17,[1]ESF!E17-[1]ESF!D17,0)</f>
        <v>0</v>
      </c>
      <c r="E17" s="42">
        <f>IF(D17&gt;0,0,[1]ESF!D17-[1]ESF!E17)</f>
        <v>520126.09999999963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2">
        <f>IF([1]ESF!D18&lt;[1]ESF!E18,[1]ESF!E18-[1]ESF!D18,0)</f>
        <v>2200383.7600000002</v>
      </c>
      <c r="E18" s="42">
        <f>IF(D18&gt;0,0,[1]ESF!D18-[1]ESF!E18)</f>
        <v>0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347946.54</v>
      </c>
      <c r="J23" s="42">
        <f>IF(I23&gt;0,0,[1]ESF!J23-[1]ESF!I23)</f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19089.84</v>
      </c>
      <c r="E24" s="36">
        <f>SUM(E26:E34)</f>
        <v>11954241.779999997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f>IF([1]ESF!D31&lt;[1]ESF!E31,[1]ESF!E31-[1]ESF!D31,0)</f>
        <v>0</v>
      </c>
      <c r="E28" s="42">
        <f>IF(D28&gt;0,0,[1]ESF!D31-[1]ESF!E31)</f>
        <v>8519845.2699999958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34</v>
      </c>
      <c r="C29" s="41"/>
      <c r="D29" s="42">
        <f>IF([1]ESF!D32&lt;[1]ESF!E32,[1]ESF!E32-[1]ESF!D32,0)</f>
        <v>0</v>
      </c>
      <c r="E29" s="42">
        <f>IF(D29&gt;0,0,[1]ESF!D32-[1]ESF!E32)</f>
        <v>2644476.3900000006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38</v>
      </c>
      <c r="C31" s="43"/>
      <c r="D31" s="42">
        <f>IF([1]ESF!D34&lt;[1]ESF!E34,[1]ESF!E34-[1]ESF!D34,0)</f>
        <v>0</v>
      </c>
      <c r="E31" s="42">
        <f>IF(D31&gt;0,0,[1]ESF!D34-[1]ESF!E34)</f>
        <v>789920.12000000104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19089.84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25183632.799999993</v>
      </c>
      <c r="J34" s="36">
        <f>J36+J42+J50</f>
        <v>163518.04000000004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17970453.599999994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IF([1]ESF!I44&gt;[1]ESF!J44,[1]ESF!I44-[1]ESF!J44,0)</f>
        <v>17970453.599999994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7213179.1999999983</v>
      </c>
      <c r="J42" s="36">
        <f>SUM(J44:J48)</f>
        <v>163518.04000000004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f>IF([1]ESF!I50&gt;[1]ESF!J50,[1]ESF!I50-[1]ESF!J50,0)</f>
        <v>2167943.2999999998</v>
      </c>
      <c r="J44" s="42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5045235.8999999985</v>
      </c>
      <c r="J45" s="42">
        <f>IF(I45&gt;0,0,[1]ESF!J51-[1]ESF!I51)</f>
        <v>0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163518.04000000004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 t="s">
        <v>59</v>
      </c>
      <c r="D60" s="69"/>
      <c r="E60" s="59"/>
      <c r="F60" s="59"/>
      <c r="G60" s="70" t="s">
        <v>60</v>
      </c>
      <c r="H60" s="70"/>
      <c r="I60" s="39"/>
      <c r="J60" s="59"/>
    </row>
    <row r="61" spans="1:11" ht="14.1" customHeight="1" x14ac:dyDescent="0.2">
      <c r="B61" s="71"/>
      <c r="C61" s="72" t="s">
        <v>61</v>
      </c>
      <c r="D61" s="72"/>
      <c r="E61" s="73"/>
      <c r="F61" s="73"/>
      <c r="G61" s="74" t="s">
        <v>62</v>
      </c>
      <c r="H61" s="74"/>
      <c r="I61" s="39"/>
      <c r="J61" s="59"/>
    </row>
    <row r="62" spans="1:11" x14ac:dyDescent="0.2">
      <c r="A62" s="75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3622047244094491" bottom="0.59055118110236227" header="0" footer="0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2017-07-18T16:07:23Z</cp:lastPrinted>
  <dcterms:created xsi:type="dcterms:W3CDTF">2017-07-18T16:07:08Z</dcterms:created>
  <dcterms:modified xsi:type="dcterms:W3CDTF">2017-07-18T16:08:05Z</dcterms:modified>
</cp:coreProperties>
</file>